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840" activeTab="2"/>
  </bookViews>
  <sheets>
    <sheet name="General Information" sheetId="19" r:id="rId1"/>
    <sheet name="Plan Plate - OD input" sheetId="16" r:id="rId2"/>
    <sheet name="Results" sheetId="17" r:id="rId3"/>
  </sheets>
  <definedNames>
    <definedName name="A" localSheetId="0">#REF!</definedName>
    <definedName name="A" localSheetId="2">Results!#REF!</definedName>
    <definedName name="A">#REF!</definedName>
    <definedName name="ABS_LOD" localSheetId="0">#REF!</definedName>
    <definedName name="ABS_LOD" localSheetId="2">Results!#REF!</definedName>
    <definedName name="ABS_LOD">#REF!</definedName>
    <definedName name="ABS_LOQ" localSheetId="0">#REF!</definedName>
    <definedName name="ABS_LOQ" localSheetId="2">Results!#REF!</definedName>
    <definedName name="ABS_LOQ">#REF!</definedName>
    <definedName name="COEFF_A" localSheetId="0">#REF!</definedName>
    <definedName name="COEFF_A" localSheetId="2">Results!#REF!</definedName>
    <definedName name="COEFF_A">#REF!</definedName>
    <definedName name="COEFF_B" localSheetId="0">#REF!</definedName>
    <definedName name="COEFF_B" localSheetId="2">Results!#REF!</definedName>
    <definedName name="COEFF_B">#REF!</definedName>
    <definedName name="COEFF_C" localSheetId="0">#REF!</definedName>
    <definedName name="COEFF_C" localSheetId="2">Results!#REF!</definedName>
    <definedName name="COEFF_C">#REF!</definedName>
    <definedName name="NSB" localSheetId="0">#REF!</definedName>
    <definedName name="NSB" localSheetId="2">Results!#REF!</definedName>
    <definedName name="NSB">#REF!</definedName>
    <definedName name="SATURATION" localSheetId="0">#REF!</definedName>
    <definedName name="SATURATION" localSheetId="2">Results!#REF!</definedName>
    <definedName name="SATURATION">#REF!</definedName>
    <definedName name="_xlnm.Print_Area" localSheetId="0">'General Information'!$A$2:$B$19</definedName>
    <definedName name="_xlnm.Print_Area" localSheetId="1">'Plan Plate - OD input'!$A$1:$P$66</definedName>
    <definedName name="_xlnm.Print_Area" localSheetId="2">Results!$A$3:$K$76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7" l="1"/>
  <c r="G16" i="17"/>
  <c r="D35" i="16"/>
  <c r="N35" i="16"/>
  <c r="M35" i="16"/>
  <c r="L35" i="16"/>
  <c r="K35" i="16"/>
  <c r="J35" i="16"/>
  <c r="I35" i="16"/>
  <c r="H35" i="16"/>
  <c r="G35" i="16"/>
  <c r="F35" i="16"/>
  <c r="E35" i="16"/>
  <c r="C35" i="16"/>
  <c r="E17" i="17" l="1"/>
  <c r="S17" i="17"/>
  <c r="D17" i="17"/>
  <c r="R17" i="17"/>
  <c r="C8" i="17" l="1"/>
  <c r="C9" i="17"/>
  <c r="C7" i="17"/>
  <c r="I7" i="17"/>
  <c r="S18" i="17" l="1"/>
  <c r="E18" i="17" s="1"/>
  <c r="R18" i="17"/>
  <c r="D18" i="17" s="1"/>
  <c r="S16" i="17"/>
  <c r="E16" i="17" s="1"/>
  <c r="R16" i="17"/>
  <c r="D16" i="17" s="1"/>
  <c r="S68" i="17"/>
  <c r="E68" i="17" s="1"/>
  <c r="S67" i="17"/>
  <c r="E67" i="17" s="1"/>
  <c r="S66" i="17"/>
  <c r="E66" i="17" s="1"/>
  <c r="S65" i="17"/>
  <c r="E65" i="17" s="1"/>
  <c r="S64" i="17"/>
  <c r="E64" i="17" s="1"/>
  <c r="S63" i="17"/>
  <c r="E63" i="17" s="1"/>
  <c r="S62" i="17"/>
  <c r="E62" i="17" s="1"/>
  <c r="S61" i="17"/>
  <c r="E61" i="17" s="1"/>
  <c r="S60" i="17"/>
  <c r="E60" i="17" s="1"/>
  <c r="S59" i="17"/>
  <c r="E59" i="17" s="1"/>
  <c r="S58" i="17"/>
  <c r="E58" i="17" s="1"/>
  <c r="S57" i="17"/>
  <c r="E57" i="17" s="1"/>
  <c r="S56" i="17"/>
  <c r="E56" i="17" s="1"/>
  <c r="S55" i="17"/>
  <c r="E55" i="17" s="1"/>
  <c r="S54" i="17"/>
  <c r="E54" i="17" s="1"/>
  <c r="S53" i="17"/>
  <c r="E53" i="17" s="1"/>
  <c r="S52" i="17"/>
  <c r="E52" i="17" s="1"/>
  <c r="S51" i="17"/>
  <c r="E51" i="17" s="1"/>
  <c r="S50" i="17"/>
  <c r="E50" i="17" s="1"/>
  <c r="S49" i="17"/>
  <c r="E49" i="17" s="1"/>
  <c r="S48" i="17"/>
  <c r="E48" i="17" s="1"/>
  <c r="S47" i="17"/>
  <c r="E47" i="17" s="1"/>
  <c r="S46" i="17"/>
  <c r="E46" i="17" s="1"/>
  <c r="R68" i="17"/>
  <c r="D68" i="17" s="1"/>
  <c r="R67" i="17"/>
  <c r="D67" i="17" s="1"/>
  <c r="R66" i="17"/>
  <c r="D66" i="17" s="1"/>
  <c r="R65" i="17"/>
  <c r="D65" i="17" s="1"/>
  <c r="C60" i="17"/>
  <c r="R64" i="17"/>
  <c r="D64" i="17" s="1"/>
  <c r="F64" i="17" s="1"/>
  <c r="R63" i="17"/>
  <c r="D63" i="17" s="1"/>
  <c r="R62" i="17"/>
  <c r="D62" i="17" s="1"/>
  <c r="F62" i="17" s="1"/>
  <c r="R61" i="17"/>
  <c r="D61" i="17" s="1"/>
  <c r="F61" i="17" s="1"/>
  <c r="R60" i="17"/>
  <c r="D60" i="17" s="1"/>
  <c r="F60" i="17" s="1"/>
  <c r="R59" i="17"/>
  <c r="D59" i="17" s="1"/>
  <c r="R58" i="17"/>
  <c r="D58" i="17" s="1"/>
  <c r="F58" i="17" s="1"/>
  <c r="R57" i="17"/>
  <c r="D57" i="17" s="1"/>
  <c r="F57" i="17" s="1"/>
  <c r="R56" i="17"/>
  <c r="D56" i="17" s="1"/>
  <c r="F56" i="17" s="1"/>
  <c r="R55" i="17"/>
  <c r="D55" i="17" s="1"/>
  <c r="R54" i="17"/>
  <c r="D54" i="17" s="1"/>
  <c r="F54" i="17" s="1"/>
  <c r="R53" i="17"/>
  <c r="D53" i="17" s="1"/>
  <c r="F53" i="17" s="1"/>
  <c r="R52" i="17"/>
  <c r="D52" i="17" s="1"/>
  <c r="F52" i="17" s="1"/>
  <c r="R51" i="17"/>
  <c r="D51" i="17" s="1"/>
  <c r="R50" i="17"/>
  <c r="D50" i="17" s="1"/>
  <c r="F50" i="17" s="1"/>
  <c r="R49" i="17"/>
  <c r="D49" i="17" s="1"/>
  <c r="F49" i="17" s="1"/>
  <c r="R48" i="17"/>
  <c r="D48" i="17" s="1"/>
  <c r="F48" i="17" s="1"/>
  <c r="R47" i="17"/>
  <c r="D47" i="17" s="1"/>
  <c r="R46" i="17"/>
  <c r="D46" i="17" s="1"/>
  <c r="F46" i="17" s="1"/>
  <c r="S45" i="17"/>
  <c r="E45" i="17" s="1"/>
  <c r="R45" i="17"/>
  <c r="D45" i="17" s="1"/>
  <c r="S44" i="17"/>
  <c r="E44" i="17" s="1"/>
  <c r="R44" i="17"/>
  <c r="D44" i="17" s="1"/>
  <c r="S43" i="17"/>
  <c r="E43" i="17" s="1"/>
  <c r="R43" i="17"/>
  <c r="D43" i="17" s="1"/>
  <c r="S42" i="17"/>
  <c r="E42" i="17" s="1"/>
  <c r="R42" i="17"/>
  <c r="D42" i="17" s="1"/>
  <c r="S41" i="17"/>
  <c r="E41" i="17" s="1"/>
  <c r="R41" i="17"/>
  <c r="D41" i="17" s="1"/>
  <c r="S40" i="17"/>
  <c r="E40" i="17" s="1"/>
  <c r="R40" i="17"/>
  <c r="D40" i="17" s="1"/>
  <c r="S39" i="17"/>
  <c r="E39" i="17" s="1"/>
  <c r="R39" i="17"/>
  <c r="D39" i="17" s="1"/>
  <c r="S38" i="17"/>
  <c r="E38" i="17" s="1"/>
  <c r="R38" i="17"/>
  <c r="D38" i="17" s="1"/>
  <c r="S37" i="17"/>
  <c r="E37" i="17" s="1"/>
  <c r="R37" i="17"/>
  <c r="D37" i="17" s="1"/>
  <c r="S36" i="17"/>
  <c r="E36" i="17" s="1"/>
  <c r="R36" i="17"/>
  <c r="D36" i="17" s="1"/>
  <c r="S35" i="17"/>
  <c r="E35" i="17" s="1"/>
  <c r="R35" i="17"/>
  <c r="D35" i="17" s="1"/>
  <c r="S34" i="17"/>
  <c r="E34" i="17" s="1"/>
  <c r="R34" i="17"/>
  <c r="D34" i="17" s="1"/>
  <c r="S33" i="17"/>
  <c r="E33" i="17" s="1"/>
  <c r="R33" i="17"/>
  <c r="D33" i="17" s="1"/>
  <c r="S32" i="17"/>
  <c r="E32" i="17" s="1"/>
  <c r="R32" i="17"/>
  <c r="D32" i="17" s="1"/>
  <c r="S31" i="17"/>
  <c r="E31" i="17" s="1"/>
  <c r="R31" i="17"/>
  <c r="D31" i="17" s="1"/>
  <c r="S30" i="17"/>
  <c r="E30" i="17" s="1"/>
  <c r="R30" i="17"/>
  <c r="D30" i="17" s="1"/>
  <c r="S29" i="17"/>
  <c r="E29" i="17" s="1"/>
  <c r="R29" i="17"/>
  <c r="D29" i="17" s="1"/>
  <c r="S28" i="17"/>
  <c r="E28" i="17" s="1"/>
  <c r="R28" i="17"/>
  <c r="D28" i="17" s="1"/>
  <c r="S27" i="17"/>
  <c r="E27" i="17" s="1"/>
  <c r="R27" i="17"/>
  <c r="D27" i="17" s="1"/>
  <c r="S26" i="17"/>
  <c r="E26" i="17" s="1"/>
  <c r="R26" i="17"/>
  <c r="D26" i="17" s="1"/>
  <c r="S25" i="17"/>
  <c r="E25" i="17" s="1"/>
  <c r="R25" i="17"/>
  <c r="D25" i="17" s="1"/>
  <c r="R24" i="17"/>
  <c r="D24" i="17" s="1"/>
  <c r="S24" i="17"/>
  <c r="E24" i="17" s="1"/>
  <c r="C68" i="17"/>
  <c r="C67" i="17"/>
  <c r="C66" i="17"/>
  <c r="C65" i="17"/>
  <c r="C64" i="17"/>
  <c r="C63" i="17"/>
  <c r="C62" i="17"/>
  <c r="C61" i="17"/>
  <c r="C59" i="17"/>
  <c r="C58" i="17"/>
  <c r="C56" i="17"/>
  <c r="C55" i="17"/>
  <c r="C54" i="17"/>
  <c r="C52" i="17"/>
  <c r="C51" i="17"/>
  <c r="C50" i="17"/>
  <c r="C49" i="17"/>
  <c r="C48" i="17"/>
  <c r="C47" i="17"/>
  <c r="C46" i="17"/>
  <c r="C44" i="17"/>
  <c r="C43" i="17"/>
  <c r="C42" i="17"/>
  <c r="C40" i="17"/>
  <c r="C39" i="17"/>
  <c r="C38" i="17"/>
  <c r="C37" i="17"/>
  <c r="C36" i="17"/>
  <c r="C35" i="17"/>
  <c r="C34" i="17"/>
  <c r="C32" i="17"/>
  <c r="C31" i="17"/>
  <c r="C30" i="17"/>
  <c r="C28" i="17"/>
  <c r="C27" i="17"/>
  <c r="C26" i="17"/>
  <c r="C24" i="17"/>
  <c r="F16" i="17" l="1"/>
  <c r="F66" i="17"/>
  <c r="F33" i="17"/>
  <c r="F37" i="17"/>
  <c r="F41" i="17"/>
  <c r="F25" i="17"/>
  <c r="F29" i="17"/>
  <c r="F67" i="17"/>
  <c r="F45" i="17"/>
  <c r="F65" i="17"/>
  <c r="F47" i="17"/>
  <c r="F55" i="17"/>
  <c r="F59" i="17"/>
  <c r="F63" i="17"/>
  <c r="F51" i="17"/>
  <c r="F27" i="17"/>
  <c r="F31" i="17"/>
  <c r="F35" i="17"/>
  <c r="F39" i="17"/>
  <c r="F43" i="17"/>
  <c r="F68" i="17"/>
  <c r="F28" i="17"/>
  <c r="F30" i="17"/>
  <c r="F32" i="17"/>
  <c r="F34" i="17"/>
  <c r="F36" i="17"/>
  <c r="F38" i="17"/>
  <c r="F40" i="17"/>
  <c r="F42" i="17"/>
  <c r="F44" i="17"/>
  <c r="F26" i="17"/>
  <c r="F24" i="17"/>
  <c r="F18" i="17"/>
  <c r="I8" i="17"/>
  <c r="G24" i="17" l="1"/>
  <c r="G25" i="17"/>
  <c r="G29" i="17"/>
  <c r="H29" i="17" s="1"/>
  <c r="G33" i="17"/>
  <c r="H33" i="17" s="1"/>
  <c r="G37" i="17"/>
  <c r="H37" i="17" s="1"/>
  <c r="G41" i="17"/>
  <c r="H41" i="17" s="1"/>
  <c r="G45" i="17"/>
  <c r="H45" i="17" s="1"/>
  <c r="G49" i="17"/>
  <c r="H49" i="17" s="1"/>
  <c r="G53" i="17"/>
  <c r="H53" i="17" s="1"/>
  <c r="G57" i="17"/>
  <c r="H57" i="17" s="1"/>
  <c r="G61" i="17"/>
  <c r="H61" i="17" s="1"/>
  <c r="G65" i="17"/>
  <c r="H65" i="17" s="1"/>
  <c r="G31" i="17"/>
  <c r="H31" i="17" s="1"/>
  <c r="G39" i="17"/>
  <c r="H39" i="17" s="1"/>
  <c r="G47" i="17"/>
  <c r="H47" i="17" s="1"/>
  <c r="G55" i="17"/>
  <c r="H55" i="17" s="1"/>
  <c r="G63" i="17"/>
  <c r="H63" i="17" s="1"/>
  <c r="G32" i="17"/>
  <c r="H32" i="17" s="1"/>
  <c r="G40" i="17"/>
  <c r="H40" i="17" s="1"/>
  <c r="G48" i="17"/>
  <c r="H48" i="17" s="1"/>
  <c r="G56" i="17"/>
  <c r="H56" i="17" s="1"/>
  <c r="G64" i="17"/>
  <c r="H64" i="17" s="1"/>
  <c r="G68" i="17"/>
  <c r="H68" i="17" s="1"/>
  <c r="G26" i="17"/>
  <c r="G30" i="17"/>
  <c r="H30" i="17" s="1"/>
  <c r="G34" i="17"/>
  <c r="H34" i="17" s="1"/>
  <c r="G38" i="17"/>
  <c r="H38" i="17" s="1"/>
  <c r="G42" i="17"/>
  <c r="H42" i="17" s="1"/>
  <c r="G46" i="17"/>
  <c r="H46" i="17" s="1"/>
  <c r="G50" i="17"/>
  <c r="H50" i="17" s="1"/>
  <c r="G54" i="17"/>
  <c r="H54" i="17" s="1"/>
  <c r="G58" i="17"/>
  <c r="H58" i="17" s="1"/>
  <c r="G62" i="17"/>
  <c r="H62" i="17" s="1"/>
  <c r="G66" i="17"/>
  <c r="H66" i="17" s="1"/>
  <c r="G27" i="17"/>
  <c r="H27" i="17" s="1"/>
  <c r="G35" i="17"/>
  <c r="H35" i="17" s="1"/>
  <c r="G43" i="17"/>
  <c r="H43" i="17" s="1"/>
  <c r="G51" i="17"/>
  <c r="H51" i="17" s="1"/>
  <c r="G59" i="17"/>
  <c r="H59" i="17" s="1"/>
  <c r="G67" i="17"/>
  <c r="H67" i="17" s="1"/>
  <c r="G28" i="17"/>
  <c r="H28" i="17" s="1"/>
  <c r="G36" i="17"/>
  <c r="H36" i="17" s="1"/>
  <c r="G44" i="17"/>
  <c r="H44" i="17" s="1"/>
  <c r="G52" i="17"/>
  <c r="H52" i="17" s="1"/>
  <c r="G60" i="17"/>
  <c r="H60" i="17" s="1"/>
  <c r="H26" i="17" l="1"/>
  <c r="H25" i="17"/>
  <c r="H24" i="17"/>
  <c r="C57" i="17"/>
  <c r="C53" i="17"/>
  <c r="C45" i="17"/>
  <c r="C41" i="17"/>
  <c r="C33" i="17"/>
  <c r="C29" i="17"/>
  <c r="C25" i="17"/>
</calcChain>
</file>

<file path=xl/sharedStrings.xml><?xml version="1.0" encoding="utf-8"?>
<sst xmlns="http://schemas.openxmlformats.org/spreadsheetml/2006/main" count="136" uniqueCount="119">
  <si>
    <t>A</t>
  </si>
  <si>
    <t>B</t>
  </si>
  <si>
    <t>C</t>
  </si>
  <si>
    <t>D</t>
  </si>
  <si>
    <t>E</t>
  </si>
  <si>
    <t>F</t>
  </si>
  <si>
    <t>G</t>
  </si>
  <si>
    <t>H</t>
  </si>
  <si>
    <t xml:space="preserve">Date </t>
  </si>
  <si>
    <t>Date</t>
  </si>
  <si>
    <t xml:space="preserve">Validation : </t>
  </si>
  <si>
    <t>TP</t>
  </si>
  <si>
    <t>TN</t>
  </si>
  <si>
    <t>Témoins</t>
  </si>
  <si>
    <t>Validation</t>
  </si>
  <si>
    <t>Valeurs Ech</t>
  </si>
  <si>
    <t>Date </t>
  </si>
  <si>
    <t>Page 1/3</t>
  </si>
  <si>
    <t>Page 2/3</t>
  </si>
  <si>
    <t>Page 3/3</t>
  </si>
  <si>
    <t xml:space="preserve"> Laboratory</t>
  </si>
  <si>
    <t>Operator</t>
  </si>
  <si>
    <t>Opening date of the kit and reagents</t>
  </si>
  <si>
    <t>Number of previous uses of the kit</t>
  </si>
  <si>
    <t>Washer (brand, model)</t>
  </si>
  <si>
    <t>Compliance with washing protocols*: yes/no</t>
  </si>
  <si>
    <t>Protocol end time </t>
  </si>
  <si>
    <t>Laboratory temperature</t>
  </si>
  <si>
    <t>Used protocol</t>
  </si>
  <si>
    <t>* If no,  indicate the protocol used</t>
  </si>
  <si>
    <t xml:space="preserve">Qualitative Ricin ELISA  eZYDIAG® </t>
  </si>
  <si>
    <t xml:space="preserve"> REMARKS</t>
  </si>
  <si>
    <t>V.210611A</t>
  </si>
  <si>
    <t xml:space="preserve">Qualitative Ricin ELISA eZYDIAG® </t>
  </si>
  <si>
    <t xml:space="preserve">QUALITATIVE PROTOCOL </t>
  </si>
  <si>
    <t>PLATE PLAN</t>
  </si>
  <si>
    <t xml:space="preserve">Laboratory </t>
  </si>
  <si>
    <t>(yyyy/mm/dd)</t>
  </si>
  <si>
    <t xml:space="preserve">Operator </t>
  </si>
  <si>
    <t>Experimental data to be entered in Absorbance Unit = (DO 450 nm) - (DO 630 or 620 nm)</t>
  </si>
  <si>
    <t xml:space="preserve"> ENTER THE IDENTIFIER OF EACH OF YOUR SAMPLES IN THE BOXES</t>
  </si>
  <si>
    <t>CP</t>
  </si>
  <si>
    <t>CN</t>
  </si>
  <si>
    <t>Sample N°1</t>
  </si>
  <si>
    <t>Sample  N°2</t>
  </si>
  <si>
    <t>Sample  N°3</t>
  </si>
  <si>
    <t>Sample  N°4</t>
  </si>
  <si>
    <t>Sample  N°5</t>
  </si>
  <si>
    <t>Sample N°6</t>
  </si>
  <si>
    <t>Sample N°7</t>
  </si>
  <si>
    <t>Sample N°8</t>
  </si>
  <si>
    <t>Sample N°9</t>
  </si>
  <si>
    <t>Sample N°10</t>
  </si>
  <si>
    <t>Sample N°11</t>
  </si>
  <si>
    <t>Sample N°12</t>
  </si>
  <si>
    <t>Sample N°13</t>
  </si>
  <si>
    <t>Sample N°14</t>
  </si>
  <si>
    <t>Sample N°15</t>
  </si>
  <si>
    <t>Sample N°16</t>
  </si>
  <si>
    <t>Sample N°17</t>
  </si>
  <si>
    <t>Sample N°18</t>
  </si>
  <si>
    <t>Sample N°19</t>
  </si>
  <si>
    <t>Sample N°20</t>
  </si>
  <si>
    <t>Sample N°21</t>
  </si>
  <si>
    <t>Sample N°22</t>
  </si>
  <si>
    <t>Sample N°23</t>
  </si>
  <si>
    <t>Sample N°24</t>
  </si>
  <si>
    <t>Sample N°25</t>
  </si>
  <si>
    <t>Sample N°26</t>
  </si>
  <si>
    <t>Sample N°27</t>
  </si>
  <si>
    <t>Sample N°28</t>
  </si>
  <si>
    <t>Sample N°29</t>
  </si>
  <si>
    <t>Sample N°30</t>
  </si>
  <si>
    <t>Sample N°31</t>
  </si>
  <si>
    <t>Sample N°32</t>
  </si>
  <si>
    <t>Sample N°33</t>
  </si>
  <si>
    <t>Sample N°34</t>
  </si>
  <si>
    <t>Sample N°35</t>
  </si>
  <si>
    <t>Sample N°36</t>
  </si>
  <si>
    <t>Sample N°37</t>
  </si>
  <si>
    <t>Sample N°38</t>
  </si>
  <si>
    <t>Sample N°39</t>
  </si>
  <si>
    <t>Sample N°40</t>
  </si>
  <si>
    <t>Sample N°41</t>
  </si>
  <si>
    <t>Sample N°42</t>
  </si>
  <si>
    <t>Sample N°43</t>
  </si>
  <si>
    <t>Sample N°44</t>
  </si>
  <si>
    <t>Sample N°45</t>
  </si>
  <si>
    <t>(Respect the plate plan defined above)</t>
  </si>
  <si>
    <t>REMARKS/OBSERVATIONS</t>
  </si>
  <si>
    <t>Qualitative Ricin ELISA  eZYDIAG®</t>
  </si>
  <si>
    <t>QUALITATIVE PROTOCOL</t>
  </si>
  <si>
    <t xml:space="preserve">Control Validation </t>
  </si>
  <si>
    <t>Abs 1 (OD)</t>
  </si>
  <si>
    <t>Abs 2 (OD)</t>
  </si>
  <si>
    <t>Mean (OD)</t>
  </si>
  <si>
    <t>Negative Control</t>
  </si>
  <si>
    <t>Positive Control</t>
  </si>
  <si>
    <t xml:space="preserve"> QUALITATIVE RESULTS </t>
  </si>
  <si>
    <t>Sample</t>
  </si>
  <si>
    <t>Ratio
R = Mean Sample/Mean Std 0</t>
  </si>
  <si>
    <t>Qualitative Interpretation</t>
  </si>
  <si>
    <t>Operator Visa :</t>
  </si>
  <si>
    <t>V.J01210611A</t>
  </si>
  <si>
    <r>
      <t>Validated (</t>
    </r>
    <r>
      <rPr>
        <sz val="11"/>
        <color theme="0"/>
        <rFont val="Calibri"/>
        <family val="2"/>
      </rPr>
      <t>≤ 0.05)</t>
    </r>
  </si>
  <si>
    <t>No validated (&gt; 0.05)</t>
  </si>
  <si>
    <t>Invalid Result</t>
  </si>
  <si>
    <r>
      <t xml:space="preserve">Negative   (R </t>
    </r>
    <r>
      <rPr>
        <sz val="11"/>
        <color theme="0"/>
        <rFont val="Calibri"/>
        <family val="2"/>
      </rPr>
      <t>≤</t>
    </r>
    <r>
      <rPr>
        <sz val="9.4499999999999993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2)</t>
    </r>
  </si>
  <si>
    <t>Positive to be checked/to quantify  (R &gt; 2)</t>
  </si>
  <si>
    <t>Threshold validation display</t>
  </si>
  <si>
    <t>Decision</t>
  </si>
  <si>
    <r>
      <t>Non validated (</t>
    </r>
    <r>
      <rPr>
        <sz val="11"/>
        <color theme="0"/>
        <rFont val="Calibri"/>
        <family val="2"/>
      </rPr>
      <t>≤</t>
    </r>
    <r>
      <rPr>
        <sz val="11"/>
        <color theme="0"/>
        <rFont val="Calibri"/>
        <family val="2"/>
        <scheme val="minor"/>
      </rPr>
      <t xml:space="preserve"> 0.7)</t>
    </r>
  </si>
  <si>
    <r>
      <t>Validated (</t>
    </r>
    <r>
      <rPr>
        <sz val="11"/>
        <color theme="0"/>
        <rFont val="Calibri"/>
        <family val="2"/>
      </rPr>
      <t>&gt;0.7)</t>
    </r>
  </si>
  <si>
    <t>Reader (brand, model)</t>
  </si>
  <si>
    <t xml:space="preserve">Protocol start time </t>
  </si>
  <si>
    <t>Shaker (brand, model)</t>
  </si>
  <si>
    <t>Batch Kit</t>
  </si>
  <si>
    <t>Expiry date</t>
  </si>
  <si>
    <t>Expiry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</si>
</sst>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8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9.4499999999999993"/>
      <color theme="0"/>
      <name val="Calibri"/>
      <family val="2"/>
    </font>
    <font>
      <b/>
      <i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4" tint="-0.499984740745262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D6FFC1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/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" borderId="0" xfId="0" applyFont="1" applyFill="1"/>
    <xf numFmtId="14" fontId="0" fillId="2" borderId="0" xfId="0" applyNumberFormat="1" applyFill="1" applyAlignment="1">
      <alignment horizontal="center"/>
    </xf>
    <xf numFmtId="0" fontId="4" fillId="2" borderId="0" xfId="0" applyFont="1" applyFill="1"/>
    <xf numFmtId="0" fontId="0" fillId="2" borderId="0" xfId="0" applyFill="1" applyProtection="1">
      <protection locked="0"/>
    </xf>
    <xf numFmtId="0" fontId="17" fillId="2" borderId="0" xfId="0" applyFont="1" applyFill="1"/>
    <xf numFmtId="0" fontId="0" fillId="2" borderId="32" xfId="0" applyFill="1" applyBorder="1" applyAlignment="1" applyProtection="1">
      <alignment horizontal="center" vertical="center"/>
      <protection locked="0"/>
    </xf>
    <xf numFmtId="14" fontId="0" fillId="2" borderId="31" xfId="0" applyNumberForma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14" fontId="0" fillId="2" borderId="0" xfId="0" applyNumberForma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2" fillId="0" borderId="32" xfId="0" applyFont="1" applyBorder="1" applyAlignment="1" applyProtection="1">
      <alignment vertical="center"/>
      <protection locked="0"/>
    </xf>
    <xf numFmtId="14" fontId="12" fillId="2" borderId="31" xfId="0" applyNumberFormat="1" applyFont="1" applyFill="1" applyBorder="1" applyAlignment="1" applyProtection="1">
      <alignment horizontal="left" vertical="center"/>
      <protection locked="0"/>
    </xf>
    <xf numFmtId="0" fontId="12" fillId="2" borderId="31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horizontal="center" vertical="center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11" fontId="0" fillId="2" borderId="0" xfId="0" applyNumberFormat="1" applyFill="1"/>
    <xf numFmtId="164" fontId="20" fillId="0" borderId="3" xfId="0" applyNumberFormat="1" applyFont="1" applyBorder="1" applyAlignment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2" borderId="9" xfId="0" applyFont="1" applyFill="1" applyBorder="1"/>
    <xf numFmtId="0" fontId="0" fillId="2" borderId="10" xfId="0" applyFill="1" applyBorder="1"/>
    <xf numFmtId="0" fontId="7" fillId="2" borderId="0" xfId="0" applyFont="1" applyFill="1"/>
    <xf numFmtId="0" fontId="15" fillId="5" borderId="24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vertical="center"/>
    </xf>
    <xf numFmtId="2" fontId="0" fillId="0" borderId="34" xfId="0" applyNumberForma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/>
    </xf>
    <xf numFmtId="0" fontId="22" fillId="2" borderId="0" xfId="0" applyFont="1" applyFill="1"/>
    <xf numFmtId="0" fontId="4" fillId="8" borderId="8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6" fillId="0" borderId="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49" fontId="0" fillId="0" borderId="45" xfId="0" applyNumberFormat="1" applyBorder="1" applyAlignment="1" applyProtection="1">
      <alignment horizontal="left" vertical="center"/>
      <protection locked="0"/>
    </xf>
    <xf numFmtId="49" fontId="0" fillId="0" borderId="46" xfId="0" applyNumberFormat="1" applyBorder="1" applyAlignment="1" applyProtection="1">
      <alignment horizontal="left" vertical="center"/>
      <protection locked="0"/>
    </xf>
    <xf numFmtId="49" fontId="0" fillId="0" borderId="48" xfId="0" applyNumberForma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30" fillId="9" borderId="18" xfId="0" applyFont="1" applyFill="1" applyBorder="1" applyAlignment="1">
      <alignment horizontal="center"/>
    </xf>
    <xf numFmtId="0" fontId="30" fillId="9" borderId="20" xfId="0" applyFont="1" applyFill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/>
      <protection locked="0"/>
    </xf>
    <xf numFmtId="0" fontId="28" fillId="3" borderId="11" xfId="0" applyFont="1" applyFill="1" applyBorder="1" applyAlignment="1" applyProtection="1">
      <alignment horizontal="center" vertical="center" wrapText="1"/>
      <protection locked="0"/>
    </xf>
    <xf numFmtId="0" fontId="28" fillId="3" borderId="16" xfId="0" applyFont="1" applyFill="1" applyBorder="1" applyAlignment="1" applyProtection="1">
      <alignment horizontal="center" vertical="center" wrapText="1"/>
      <protection locked="0"/>
    </xf>
    <xf numFmtId="0" fontId="28" fillId="3" borderId="4" xfId="0" applyFont="1" applyFill="1" applyBorder="1" applyAlignment="1" applyProtection="1">
      <alignment horizontal="center" vertical="center" wrapText="1"/>
      <protection locked="0"/>
    </xf>
    <xf numFmtId="0" fontId="28" fillId="3" borderId="1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</cellXfs>
  <cellStyles count="3">
    <cellStyle name="Normal" xfId="0" builtinId="0"/>
    <cellStyle name="Normal 2" xfId="1"/>
    <cellStyle name="Pourcentage 2" xfId="2"/>
  </cellStyles>
  <dxfs count="12">
    <dxf>
      <font>
        <b/>
        <i val="0"/>
        <strike val="0"/>
        <color rgb="FFFF0000"/>
      </font>
      <fill>
        <patternFill>
          <bgColor rgb="FFFFFF99"/>
        </patternFill>
      </fill>
    </dxf>
    <dxf>
      <font>
        <b/>
        <i val="0"/>
        <strike val="0"/>
        <color rgb="FFFF0000"/>
      </font>
      <fill>
        <patternFill>
          <bgColor rgb="FFFFFF99"/>
        </patternFill>
      </fill>
    </dxf>
    <dxf>
      <font>
        <b/>
        <i val="0"/>
        <strike val="0"/>
        <color theme="1"/>
      </font>
    </dxf>
    <dxf>
      <font>
        <b/>
        <i val="0"/>
        <color rgb="FFC00000"/>
      </font>
    </dxf>
    <dxf>
      <font>
        <color rgb="FFFF0000"/>
      </font>
      <fill>
        <patternFill>
          <bgColor rgb="FFFFFF99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99"/>
      <color rgb="FFDDDDFF"/>
      <color rgb="FFCCCCFF"/>
      <color rgb="FFFFFF93"/>
      <color rgb="FFD6FFC1"/>
      <color rgb="FFA7FFFF"/>
      <color rgb="FFFFFF97"/>
      <color rgb="FFB2FF8B"/>
      <color rgb="FFA8FF7D"/>
      <color rgb="FF9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8"/>
  <sheetViews>
    <sheetView workbookViewId="0">
      <selection activeCell="B11" sqref="B11"/>
    </sheetView>
  </sheetViews>
  <sheetFormatPr baseColWidth="10" defaultRowHeight="14.4" x14ac:dyDescent="0.3"/>
  <cols>
    <col min="1" max="1" width="41.44140625" bestFit="1" customWidth="1"/>
    <col min="2" max="2" width="52.6640625" customWidth="1"/>
    <col min="3" max="28" width="11.44140625" style="1"/>
  </cols>
  <sheetData>
    <row r="1" spans="1:28" ht="15" thickBot="1" x14ac:dyDescent="0.35">
      <c r="A1" s="1"/>
      <c r="B1" s="1"/>
    </row>
    <row r="2" spans="1:28" ht="37.200000000000003" thickBot="1" x14ac:dyDescent="0.75">
      <c r="A2" s="103" t="s">
        <v>30</v>
      </c>
      <c r="B2" s="10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28" ht="15" thickBot="1" x14ac:dyDescent="0.35">
      <c r="A3" s="1"/>
      <c r="B3" s="1"/>
    </row>
    <row r="4" spans="1:28" s="21" customFormat="1" ht="20.100000000000001" customHeight="1" x14ac:dyDescent="0.3">
      <c r="A4" s="100" t="s">
        <v>20</v>
      </c>
      <c r="B4" s="9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21" customFormat="1" ht="20.100000000000001" customHeight="1" x14ac:dyDescent="0.3">
      <c r="A5" s="101" t="s">
        <v>16</v>
      </c>
      <c r="B5" s="9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1" customFormat="1" ht="20.100000000000001" customHeight="1" x14ac:dyDescent="0.3">
      <c r="A6" s="101" t="s">
        <v>28</v>
      </c>
      <c r="B6" s="9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1" customFormat="1" ht="20.100000000000001" customHeight="1" x14ac:dyDescent="0.3">
      <c r="A7" s="101" t="s">
        <v>22</v>
      </c>
      <c r="B7" s="98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21" customFormat="1" ht="20.100000000000001" customHeight="1" x14ac:dyDescent="0.3">
      <c r="A8" s="101" t="s">
        <v>23</v>
      </c>
      <c r="B8" s="9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1" customFormat="1" ht="20.100000000000001" customHeight="1" x14ac:dyDescent="0.3">
      <c r="A9" s="101" t="s">
        <v>115</v>
      </c>
      <c r="B9" s="9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21" customFormat="1" ht="20.100000000000001" customHeight="1" x14ac:dyDescent="0.3">
      <c r="A10" s="101" t="s">
        <v>24</v>
      </c>
      <c r="B10" s="9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21" customFormat="1" ht="20.100000000000001" customHeight="1" x14ac:dyDescent="0.3">
      <c r="A11" s="101" t="s">
        <v>25</v>
      </c>
      <c r="B11" s="98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21" customFormat="1" ht="20.100000000000001" customHeight="1" x14ac:dyDescent="0.3">
      <c r="A12" s="102" t="s">
        <v>29</v>
      </c>
      <c r="B12" s="98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21" customFormat="1" ht="20.100000000000001" customHeight="1" x14ac:dyDescent="0.3">
      <c r="A13" s="101" t="s">
        <v>113</v>
      </c>
      <c r="B13" s="9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21" customFormat="1" ht="20.100000000000001" customHeight="1" x14ac:dyDescent="0.3">
      <c r="A14" s="101" t="s">
        <v>114</v>
      </c>
      <c r="B14" s="9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21" customFormat="1" ht="20.100000000000001" customHeight="1" x14ac:dyDescent="0.3">
      <c r="A15" s="101" t="s">
        <v>26</v>
      </c>
      <c r="B15" s="9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21" customFormat="1" ht="20.100000000000001" customHeight="1" thickBot="1" x14ac:dyDescent="0.35">
      <c r="A16" s="101" t="s">
        <v>27</v>
      </c>
      <c r="B16" s="99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21" customFormat="1" ht="20.100000000000001" customHeight="1" x14ac:dyDescent="0.3">
      <c r="A17" s="105" t="s">
        <v>31</v>
      </c>
      <c r="B17" s="10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384.75" customHeight="1" thickBot="1" x14ac:dyDescent="0.35">
      <c r="A18" s="107"/>
      <c r="B18" s="108"/>
    </row>
    <row r="19" spans="1:28" x14ac:dyDescent="0.3">
      <c r="A19" s="96" t="s">
        <v>32</v>
      </c>
      <c r="B19" s="96" t="s">
        <v>17</v>
      </c>
    </row>
    <row r="20" spans="1:28" x14ac:dyDescent="0.3">
      <c r="A20" s="1"/>
      <c r="B20" s="1"/>
    </row>
    <row r="21" spans="1:28" x14ac:dyDescent="0.3">
      <c r="A21" s="1"/>
      <c r="B21" s="1"/>
    </row>
    <row r="22" spans="1:28" x14ac:dyDescent="0.3">
      <c r="A22" s="1"/>
      <c r="B22" s="1"/>
    </row>
    <row r="23" spans="1:28" x14ac:dyDescent="0.3">
      <c r="A23" s="1"/>
      <c r="B23" s="1"/>
    </row>
    <row r="24" spans="1:28" x14ac:dyDescent="0.3">
      <c r="A24" s="1"/>
      <c r="B24" s="1"/>
    </row>
    <row r="25" spans="1:28" x14ac:dyDescent="0.3">
      <c r="A25" s="1"/>
      <c r="B25" s="1"/>
    </row>
    <row r="26" spans="1:28" x14ac:dyDescent="0.3">
      <c r="A26" s="1"/>
      <c r="B26" s="1"/>
    </row>
    <row r="27" spans="1:28" x14ac:dyDescent="0.3">
      <c r="A27" s="1"/>
      <c r="B27" s="1"/>
    </row>
    <row r="28" spans="1:28" x14ac:dyDescent="0.3">
      <c r="A28" s="1"/>
      <c r="B28" s="1"/>
    </row>
    <row r="29" spans="1:28" x14ac:dyDescent="0.3">
      <c r="A29" s="1"/>
      <c r="B29" s="1"/>
    </row>
    <row r="30" spans="1:28" x14ac:dyDescent="0.3">
      <c r="A30" s="1"/>
      <c r="B30" s="1"/>
    </row>
    <row r="31" spans="1:28" x14ac:dyDescent="0.3">
      <c r="A31" s="1"/>
      <c r="B31" s="1"/>
    </row>
    <row r="32" spans="1:28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  <row r="51" spans="1:2" x14ac:dyDescent="0.3">
      <c r="A51" s="1"/>
      <c r="B51" s="1"/>
    </row>
    <row r="52" spans="1:2" x14ac:dyDescent="0.3">
      <c r="A52" s="1"/>
      <c r="B52" s="1"/>
    </row>
    <row r="53" spans="1:2" x14ac:dyDescent="0.3">
      <c r="A53" s="1"/>
      <c r="B53" s="1"/>
    </row>
    <row r="54" spans="1:2" x14ac:dyDescent="0.3">
      <c r="A54" s="1"/>
      <c r="B54" s="1"/>
    </row>
    <row r="55" spans="1:2" x14ac:dyDescent="0.3">
      <c r="A55" s="1"/>
      <c r="B55" s="1"/>
    </row>
    <row r="56" spans="1:2" x14ac:dyDescent="0.3">
      <c r="A56" s="1"/>
      <c r="B56" s="1"/>
    </row>
    <row r="57" spans="1:2" x14ac:dyDescent="0.3">
      <c r="A57" s="1"/>
      <c r="B57" s="1"/>
    </row>
    <row r="58" spans="1:2" x14ac:dyDescent="0.3">
      <c r="A58" s="1"/>
      <c r="B58" s="1"/>
    </row>
    <row r="59" spans="1:2" x14ac:dyDescent="0.3">
      <c r="A59" s="1"/>
      <c r="B59" s="1"/>
    </row>
    <row r="60" spans="1:2" x14ac:dyDescent="0.3">
      <c r="A60" s="1"/>
      <c r="B60" s="1"/>
    </row>
    <row r="61" spans="1:2" x14ac:dyDescent="0.3">
      <c r="A61" s="1"/>
      <c r="B61" s="1"/>
    </row>
    <row r="62" spans="1:2" x14ac:dyDescent="0.3">
      <c r="A62" s="1"/>
      <c r="B62" s="1"/>
    </row>
    <row r="63" spans="1:2" x14ac:dyDescent="0.3">
      <c r="A63" s="1"/>
      <c r="B63" s="1"/>
    </row>
    <row r="64" spans="1:2" x14ac:dyDescent="0.3">
      <c r="A64" s="1"/>
      <c r="B64" s="1"/>
    </row>
    <row r="65" spans="1:2" x14ac:dyDescent="0.3">
      <c r="A65" s="1"/>
      <c r="B65" s="1"/>
    </row>
    <row r="66" spans="1:2" x14ac:dyDescent="0.3">
      <c r="A66" s="1"/>
      <c r="B66" s="1"/>
    </row>
    <row r="67" spans="1:2" x14ac:dyDescent="0.3">
      <c r="A67" s="1"/>
      <c r="B67" s="1"/>
    </row>
    <row r="68" spans="1:2" x14ac:dyDescent="0.3">
      <c r="A68" s="1"/>
      <c r="B68" s="1"/>
    </row>
    <row r="69" spans="1:2" x14ac:dyDescent="0.3">
      <c r="A69" s="1"/>
      <c r="B69" s="1"/>
    </row>
    <row r="70" spans="1:2" x14ac:dyDescent="0.3">
      <c r="A70" s="1"/>
      <c r="B70" s="1"/>
    </row>
    <row r="71" spans="1:2" x14ac:dyDescent="0.3">
      <c r="A71" s="1"/>
      <c r="B71" s="1"/>
    </row>
    <row r="72" spans="1:2" x14ac:dyDescent="0.3">
      <c r="A72" s="1"/>
      <c r="B72" s="1"/>
    </row>
    <row r="73" spans="1:2" x14ac:dyDescent="0.3">
      <c r="A73" s="1"/>
      <c r="B73" s="1"/>
    </row>
    <row r="74" spans="1:2" x14ac:dyDescent="0.3">
      <c r="A74" s="1"/>
      <c r="B74" s="1"/>
    </row>
    <row r="75" spans="1:2" x14ac:dyDescent="0.3">
      <c r="A75" s="1"/>
      <c r="B75" s="1"/>
    </row>
    <row r="76" spans="1:2" x14ac:dyDescent="0.3">
      <c r="A76" s="1"/>
      <c r="B76" s="1"/>
    </row>
    <row r="77" spans="1:2" x14ac:dyDescent="0.3">
      <c r="A77" s="1"/>
      <c r="B77" s="1"/>
    </row>
    <row r="78" spans="1:2" x14ac:dyDescent="0.3">
      <c r="A78" s="1"/>
      <c r="B78" s="1"/>
    </row>
    <row r="79" spans="1:2" x14ac:dyDescent="0.3">
      <c r="A79" s="1"/>
      <c r="B79" s="1"/>
    </row>
    <row r="80" spans="1:2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</sheetData>
  <sheetProtection formatCells="0" formatColumns="0" formatRows="0" insertColumns="0" insertRows="0" insertHyperlinks="0" deleteColumns="0" deleteRows="0" selectLockedCells="1"/>
  <mergeCells count="3">
    <mergeCell ref="A2:B2"/>
    <mergeCell ref="A17:B17"/>
    <mergeCell ref="A18:B18"/>
  </mergeCells>
  <pageMargins left="0.51" right="0.28999999999999998" top="0.65" bottom="0.3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O996"/>
  <sheetViews>
    <sheetView topLeftCell="A29" zoomScale="98" zoomScaleNormal="98" workbookViewId="0">
      <selection activeCell="C36" sqref="C36"/>
    </sheetView>
  </sheetViews>
  <sheetFormatPr baseColWidth="10" defaultColWidth="9.109375" defaultRowHeight="14.4" x14ac:dyDescent="0.3"/>
  <cols>
    <col min="1" max="1" width="1.88671875" customWidth="1"/>
    <col min="2" max="14" width="12.88671875" customWidth="1"/>
    <col min="15" max="15" width="3.44140625" customWidth="1"/>
    <col min="16" max="16" width="1.33203125" style="1" customWidth="1"/>
    <col min="17" max="67" width="9.109375" style="1"/>
  </cols>
  <sheetData>
    <row r="1" spans="1:67" s="1" customFormat="1" ht="15" thickBot="1" x14ac:dyDescent="0.35"/>
    <row r="2" spans="1:67" s="1" customFormat="1" ht="39.75" customHeight="1" thickBot="1" x14ac:dyDescent="0.75">
      <c r="B2" s="113" t="s">
        <v>33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61"/>
    </row>
    <row r="3" spans="1:6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6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67" ht="20.100000000000001" customHeight="1" x14ac:dyDescent="0.3">
      <c r="A5" s="1"/>
      <c r="B5" s="29" t="s">
        <v>36</v>
      </c>
      <c r="C5" s="1"/>
      <c r="D5" s="34"/>
      <c r="E5" s="1"/>
      <c r="F5" s="11"/>
      <c r="G5" s="1"/>
      <c r="H5" s="1"/>
      <c r="I5" s="1"/>
      <c r="J5" s="1"/>
      <c r="K5" s="1"/>
      <c r="L5" s="1"/>
      <c r="M5" s="29" t="s">
        <v>116</v>
      </c>
      <c r="N5" s="27"/>
      <c r="O5" s="1"/>
    </row>
    <row r="6" spans="1:67" ht="20.100000000000001" customHeight="1" x14ac:dyDescent="0.3">
      <c r="A6" s="1"/>
      <c r="B6" s="29" t="s">
        <v>8</v>
      </c>
      <c r="C6" s="33" t="s">
        <v>37</v>
      </c>
      <c r="D6" s="35"/>
      <c r="E6" s="7"/>
      <c r="F6" s="1"/>
      <c r="G6" s="1"/>
      <c r="H6" s="1"/>
      <c r="I6" s="1"/>
      <c r="J6" s="1"/>
      <c r="K6" s="1"/>
      <c r="L6" s="1"/>
      <c r="M6" s="29" t="s">
        <v>117</v>
      </c>
      <c r="N6" s="28"/>
      <c r="O6" s="23"/>
    </row>
    <row r="7" spans="1:67" ht="20.100000000000001" customHeight="1" x14ac:dyDescent="0.3">
      <c r="A7" s="1"/>
      <c r="B7" s="29" t="s">
        <v>38</v>
      </c>
      <c r="C7" s="1"/>
      <c r="D7" s="36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67" ht="20.100000000000001" customHeight="1" x14ac:dyDescent="0.3">
      <c r="A8" s="1"/>
      <c r="B8" s="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67" ht="23.4" x14ac:dyDescent="0.3">
      <c r="A9" s="1"/>
      <c r="B9" s="122" t="s">
        <v>34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67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67" x14ac:dyDescent="0.3">
      <c r="A11" s="1"/>
      <c r="B11" s="116" t="s">
        <v>35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  <c r="O11" s="1"/>
    </row>
    <row r="12" spans="1:67" ht="15" thickBot="1" x14ac:dyDescent="0.35">
      <c r="A12" s="1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1"/>
      <c r="O12" s="1"/>
    </row>
    <row r="13" spans="1:6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67" ht="15" thickBot="1" x14ac:dyDescent="0.35">
      <c r="A14" s="2"/>
      <c r="B14" s="2"/>
      <c r="C14" s="2"/>
      <c r="D14" s="2"/>
      <c r="E14" s="2"/>
      <c r="F14" s="2"/>
      <c r="G14" s="1"/>
      <c r="H14" s="1"/>
      <c r="I14" s="1"/>
      <c r="J14" s="1"/>
      <c r="K14" s="7"/>
      <c r="L14" s="1"/>
      <c r="M14" s="1"/>
      <c r="N14" s="1"/>
      <c r="O14" s="1"/>
    </row>
    <row r="15" spans="1:67" s="21" customFormat="1" ht="26.25" customHeight="1" thickBot="1" x14ac:dyDescent="0.35">
      <c r="A15" s="11"/>
      <c r="B15" s="84"/>
      <c r="C15" s="123" t="s">
        <v>40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</row>
    <row r="16" spans="1:67" ht="18.600000000000001" thickBot="1" x14ac:dyDescent="0.4">
      <c r="A16" s="1"/>
      <c r="B16" s="26"/>
      <c r="C16" s="85">
        <v>1</v>
      </c>
      <c r="D16" s="86">
        <v>2</v>
      </c>
      <c r="E16" s="87">
        <v>3</v>
      </c>
      <c r="F16" s="85">
        <v>4</v>
      </c>
      <c r="G16" s="88">
        <v>5</v>
      </c>
      <c r="H16" s="89">
        <v>6</v>
      </c>
      <c r="I16" s="85">
        <v>7</v>
      </c>
      <c r="J16" s="85">
        <v>8</v>
      </c>
      <c r="K16" s="85">
        <v>9</v>
      </c>
      <c r="L16" s="88">
        <v>10</v>
      </c>
      <c r="M16" s="85">
        <v>11</v>
      </c>
      <c r="N16" s="90">
        <v>12</v>
      </c>
      <c r="O16" s="1"/>
    </row>
    <row r="17" spans="1:67" s="4" customFormat="1" ht="30" customHeight="1" x14ac:dyDescent="0.3">
      <c r="A17" s="3"/>
      <c r="B17" s="91" t="s">
        <v>0</v>
      </c>
      <c r="C17" s="126" t="s">
        <v>41</v>
      </c>
      <c r="D17" s="111" t="s">
        <v>44</v>
      </c>
      <c r="E17" s="111" t="s">
        <v>48</v>
      </c>
      <c r="F17" s="111" t="s">
        <v>52</v>
      </c>
      <c r="G17" s="111" t="s">
        <v>56</v>
      </c>
      <c r="H17" s="111" t="s">
        <v>60</v>
      </c>
      <c r="I17" s="111" t="s">
        <v>64</v>
      </c>
      <c r="J17" s="111" t="s">
        <v>68</v>
      </c>
      <c r="K17" s="111" t="s">
        <v>72</v>
      </c>
      <c r="L17" s="109" t="s">
        <v>76</v>
      </c>
      <c r="M17" s="109" t="s">
        <v>80</v>
      </c>
      <c r="N17" s="109" t="s">
        <v>84</v>
      </c>
      <c r="O17" s="5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67" s="4" customFormat="1" ht="30" customHeight="1" thickBot="1" x14ac:dyDescent="0.35">
      <c r="A18" s="3"/>
      <c r="B18" s="92" t="s">
        <v>1</v>
      </c>
      <c r="C18" s="127"/>
      <c r="D18" s="112"/>
      <c r="E18" s="112"/>
      <c r="F18" s="112"/>
      <c r="G18" s="112"/>
      <c r="H18" s="112"/>
      <c r="I18" s="112"/>
      <c r="J18" s="112"/>
      <c r="K18" s="112"/>
      <c r="L18" s="110"/>
      <c r="M18" s="110"/>
      <c r="N18" s="1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67" s="4" customFormat="1" ht="30" customHeight="1" x14ac:dyDescent="0.3">
      <c r="A19" s="3"/>
      <c r="B19" s="93" t="s">
        <v>2</v>
      </c>
      <c r="C19" s="134" t="s">
        <v>42</v>
      </c>
      <c r="D19" s="111" t="s">
        <v>45</v>
      </c>
      <c r="E19" s="111" t="s">
        <v>49</v>
      </c>
      <c r="F19" s="111" t="s">
        <v>53</v>
      </c>
      <c r="G19" s="111" t="s">
        <v>57</v>
      </c>
      <c r="H19" s="111" t="s">
        <v>61</v>
      </c>
      <c r="I19" s="111" t="s">
        <v>65</v>
      </c>
      <c r="J19" s="111" t="s">
        <v>69</v>
      </c>
      <c r="K19" s="111" t="s">
        <v>73</v>
      </c>
      <c r="L19" s="109" t="s">
        <v>77</v>
      </c>
      <c r="M19" s="109" t="s">
        <v>81</v>
      </c>
      <c r="N19" s="109" t="s">
        <v>85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spans="1:67" s="4" customFormat="1" ht="30" customHeight="1" thickBot="1" x14ac:dyDescent="0.35">
      <c r="A20" s="3"/>
      <c r="B20" s="92" t="s">
        <v>3</v>
      </c>
      <c r="C20" s="135"/>
      <c r="D20" s="112"/>
      <c r="E20" s="112"/>
      <c r="F20" s="112"/>
      <c r="G20" s="112"/>
      <c r="H20" s="112"/>
      <c r="I20" s="112"/>
      <c r="J20" s="112"/>
      <c r="K20" s="112"/>
      <c r="L20" s="110"/>
      <c r="M20" s="110"/>
      <c r="N20" s="1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1:67" s="4" customFormat="1" ht="30" customHeight="1" x14ac:dyDescent="0.3">
      <c r="A21" s="3"/>
      <c r="B21" s="93" t="s">
        <v>4</v>
      </c>
      <c r="C21" s="135"/>
      <c r="D21" s="111" t="s">
        <v>46</v>
      </c>
      <c r="E21" s="111" t="s">
        <v>50</v>
      </c>
      <c r="F21" s="111" t="s">
        <v>54</v>
      </c>
      <c r="G21" s="111" t="s">
        <v>58</v>
      </c>
      <c r="H21" s="111" t="s">
        <v>62</v>
      </c>
      <c r="I21" s="111" t="s">
        <v>66</v>
      </c>
      <c r="J21" s="111" t="s">
        <v>70</v>
      </c>
      <c r="K21" s="111" t="s">
        <v>74</v>
      </c>
      <c r="L21" s="109" t="s">
        <v>78</v>
      </c>
      <c r="M21" s="109" t="s">
        <v>82</v>
      </c>
      <c r="N21" s="109" t="s">
        <v>86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spans="1:67" s="4" customFormat="1" ht="30" customHeight="1" thickBot="1" x14ac:dyDescent="0.35">
      <c r="A22" s="3"/>
      <c r="B22" s="92" t="s">
        <v>5</v>
      </c>
      <c r="C22" s="136"/>
      <c r="D22" s="112"/>
      <c r="E22" s="112"/>
      <c r="F22" s="112"/>
      <c r="G22" s="112"/>
      <c r="H22" s="112"/>
      <c r="I22" s="112"/>
      <c r="J22" s="112"/>
      <c r="K22" s="112"/>
      <c r="L22" s="110"/>
      <c r="M22" s="110"/>
      <c r="N22" s="1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spans="1:67" s="4" customFormat="1" ht="30" customHeight="1" x14ac:dyDescent="0.3">
      <c r="A23" s="3"/>
      <c r="B23" s="91" t="s">
        <v>6</v>
      </c>
      <c r="C23" s="109" t="s">
        <v>43</v>
      </c>
      <c r="D23" s="111" t="s">
        <v>47</v>
      </c>
      <c r="E23" s="111" t="s">
        <v>51</v>
      </c>
      <c r="F23" s="111" t="s">
        <v>55</v>
      </c>
      <c r="G23" s="111" t="s">
        <v>59</v>
      </c>
      <c r="H23" s="111" t="s">
        <v>63</v>
      </c>
      <c r="I23" s="111" t="s">
        <v>67</v>
      </c>
      <c r="J23" s="111" t="s">
        <v>71</v>
      </c>
      <c r="K23" s="111" t="s">
        <v>75</v>
      </c>
      <c r="L23" s="109" t="s">
        <v>79</v>
      </c>
      <c r="M23" s="109" t="s">
        <v>83</v>
      </c>
      <c r="N23" s="109" t="s">
        <v>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spans="1:67" s="4" customFormat="1" ht="30" customHeight="1" thickBot="1" x14ac:dyDescent="0.35">
      <c r="A24" s="3"/>
      <c r="B24" s="92" t="s">
        <v>7</v>
      </c>
      <c r="C24" s="110"/>
      <c r="D24" s="112"/>
      <c r="E24" s="112"/>
      <c r="F24" s="112"/>
      <c r="G24" s="112"/>
      <c r="H24" s="112"/>
      <c r="I24" s="112"/>
      <c r="J24" s="112"/>
      <c r="K24" s="112"/>
      <c r="L24" s="110"/>
      <c r="M24" s="110"/>
      <c r="N24" s="1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1:6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6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6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6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67" ht="15" customHeight="1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67" ht="15" customHeight="1" x14ac:dyDescent="0.3">
      <c r="A30" s="1"/>
      <c r="B30" s="128" t="s">
        <v>39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1"/>
    </row>
    <row r="31" spans="1:67" ht="15.75" customHeight="1" thickBot="1" x14ac:dyDescent="0.35">
      <c r="A31" s="1"/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3"/>
      <c r="O31" s="1"/>
    </row>
    <row r="32" spans="1:67" x14ac:dyDescent="0.3">
      <c r="A32" s="1"/>
      <c r="B32" s="1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</row>
    <row r="33" spans="1:15" ht="18" x14ac:dyDescent="0.3">
      <c r="A33" s="1"/>
      <c r="B33" s="1"/>
      <c r="C33" s="1"/>
      <c r="D33" s="1"/>
      <c r="E33" s="1"/>
      <c r="F33" s="1"/>
      <c r="G33" s="1"/>
      <c r="H33" s="37" t="s">
        <v>88</v>
      </c>
      <c r="I33" s="1"/>
      <c r="J33" s="1"/>
      <c r="K33" s="1"/>
      <c r="L33" s="1"/>
      <c r="M33" s="1"/>
      <c r="N33" s="1"/>
      <c r="O33" s="1"/>
    </row>
    <row r="34" spans="1:15" ht="15" thickBot="1" x14ac:dyDescent="0.35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1:15" ht="20.100000000000001" customHeight="1" thickBot="1" x14ac:dyDescent="0.35">
      <c r="A35" s="1"/>
      <c r="B35" s="1"/>
      <c r="C35" s="16">
        <f>+IF(AND(ISERR(C36*2),LEN(C36)&gt;0),"Pb saisie",1)</f>
        <v>1</v>
      </c>
      <c r="D35" s="16">
        <f>+IF(AND(ISERR(D36*2),LEN(D36)&gt;0),"Pb saisie",2)</f>
        <v>2</v>
      </c>
      <c r="E35" s="16">
        <f>+IF(AND(ISERR(E36*2),LEN(E36)&gt;0),"Pb saisie",3)</f>
        <v>3</v>
      </c>
      <c r="F35" s="16">
        <f>+IF(AND(ISERR(F36*2),LEN(F36)&gt;0),"Pb saisie",4)</f>
        <v>4</v>
      </c>
      <c r="G35" s="16">
        <f>+IF(AND(ISERR(G36*2),LEN(G36)&gt;0),"Pb saisie",5)</f>
        <v>5</v>
      </c>
      <c r="H35" s="16">
        <f>+IF(AND(ISERR(H36*2),LEN(H36)&gt;0),"Pb saisie",6)</f>
        <v>6</v>
      </c>
      <c r="I35" s="16">
        <f>+IF(AND(ISERR(I36*2),LEN(I36)&gt;0),"Pb saisie",7)</f>
        <v>7</v>
      </c>
      <c r="J35" s="16">
        <f>+IF(AND(ISERR(J36*2),LEN(J36)&gt;0),"Pb saisie",8)</f>
        <v>8</v>
      </c>
      <c r="K35" s="16">
        <f>+IF(AND(ISERR(K36*2),LEN(K36)&gt;0),"Pb saisie",9)</f>
        <v>9</v>
      </c>
      <c r="L35" s="16">
        <f>+IF(AND(ISERR(L36*2),LEN(L36)&gt;0),"Pb saisie",10)</f>
        <v>10</v>
      </c>
      <c r="M35" s="16">
        <f>+IF(AND(ISERR(M36*2),LEN(M36)&gt;0),"Pb saisie",11)</f>
        <v>11</v>
      </c>
      <c r="N35" s="16">
        <f>+IF(AND(ISERR(N36*2),LEN(N36)&gt;0),"Pb saisie",12)</f>
        <v>12</v>
      </c>
      <c r="O35" s="1"/>
    </row>
    <row r="36" spans="1:15" ht="30" customHeight="1" x14ac:dyDescent="0.3">
      <c r="A36" s="1"/>
      <c r="B36" s="17" t="s">
        <v>0</v>
      </c>
      <c r="C36" s="4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1"/>
    </row>
    <row r="37" spans="1:15" ht="30" customHeight="1" thickBot="1" x14ac:dyDescent="0.35">
      <c r="A37" s="1"/>
      <c r="B37" s="19" t="s">
        <v>1</v>
      </c>
      <c r="C37" s="4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1"/>
    </row>
    <row r="38" spans="1:15" ht="30" customHeight="1" x14ac:dyDescent="0.3">
      <c r="A38" s="1"/>
      <c r="B38" s="20" t="s">
        <v>2</v>
      </c>
      <c r="C38" s="62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1"/>
    </row>
    <row r="39" spans="1:15" ht="30" customHeight="1" thickBot="1" x14ac:dyDescent="0.35">
      <c r="A39" s="1"/>
      <c r="B39" s="20" t="s">
        <v>3</v>
      </c>
      <c r="C39" s="63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1"/>
    </row>
    <row r="40" spans="1:15" ht="30" customHeight="1" x14ac:dyDescent="0.3">
      <c r="A40" s="1"/>
      <c r="B40" s="20" t="s">
        <v>4</v>
      </c>
      <c r="C40" s="62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1"/>
    </row>
    <row r="41" spans="1:15" ht="30" customHeight="1" thickBot="1" x14ac:dyDescent="0.35">
      <c r="A41" s="1"/>
      <c r="B41" s="20" t="s">
        <v>5</v>
      </c>
      <c r="C41" s="63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  <c r="O41" s="1"/>
    </row>
    <row r="42" spans="1:15" ht="30" customHeight="1" x14ac:dyDescent="0.3">
      <c r="A42" s="1"/>
      <c r="B42" s="20" t="s">
        <v>6</v>
      </c>
      <c r="C42" s="45"/>
      <c r="D42" s="45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1"/>
    </row>
    <row r="43" spans="1:15" ht="30" customHeight="1" thickBot="1" x14ac:dyDescent="0.35">
      <c r="A43" s="1"/>
      <c r="B43" s="18" t="s">
        <v>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1"/>
    </row>
    <row r="44" spans="1:15" ht="8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5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" thickBo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</row>
    <row r="47" spans="1:15" x14ac:dyDescent="0.3">
      <c r="A47" s="1"/>
      <c r="B47" s="59" t="s">
        <v>89</v>
      </c>
      <c r="C47" s="60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1"/>
    </row>
    <row r="48" spans="1:15" x14ac:dyDescent="0.3">
      <c r="A48" s="1"/>
      <c r="B48" s="5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55"/>
      <c r="O48" s="1"/>
    </row>
    <row r="49" spans="1:15" x14ac:dyDescent="0.3">
      <c r="A49" s="1"/>
      <c r="B49" s="5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55"/>
      <c r="O49" s="1"/>
    </row>
    <row r="50" spans="1:15" x14ac:dyDescent="0.3">
      <c r="A50" s="1"/>
      <c r="B50" s="5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5"/>
      <c r="O50" s="1"/>
    </row>
    <row r="51" spans="1:15" x14ac:dyDescent="0.3">
      <c r="A51" s="1"/>
      <c r="B51" s="5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55"/>
      <c r="O51" s="1"/>
    </row>
    <row r="52" spans="1:15" x14ac:dyDescent="0.3">
      <c r="A52" s="1"/>
      <c r="B52" s="5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55"/>
      <c r="O52" s="1"/>
    </row>
    <row r="53" spans="1:15" x14ac:dyDescent="0.3">
      <c r="A53" s="1"/>
      <c r="B53" s="5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55"/>
      <c r="O53" s="1"/>
    </row>
    <row r="54" spans="1:15" x14ac:dyDescent="0.3">
      <c r="A54" s="1"/>
      <c r="B54" s="5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55"/>
      <c r="O54" s="1"/>
    </row>
    <row r="55" spans="1:15" x14ac:dyDescent="0.3">
      <c r="A55" s="1"/>
      <c r="B55" s="5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55"/>
      <c r="O55" s="1"/>
    </row>
    <row r="56" spans="1:15" x14ac:dyDescent="0.3">
      <c r="A56" s="1"/>
      <c r="B56" s="5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55"/>
      <c r="O56" s="1"/>
    </row>
    <row r="57" spans="1:15" x14ac:dyDescent="0.3">
      <c r="A57" s="1"/>
      <c r="B57" s="5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55"/>
      <c r="O57" s="1"/>
    </row>
    <row r="58" spans="1:15" x14ac:dyDescent="0.3">
      <c r="A58" s="1"/>
      <c r="B58" s="5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55"/>
      <c r="O58" s="1"/>
    </row>
    <row r="59" spans="1:15" x14ac:dyDescent="0.3">
      <c r="A59" s="1"/>
      <c r="B59" s="54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55"/>
      <c r="O59" s="1"/>
    </row>
    <row r="60" spans="1:15" x14ac:dyDescent="0.3">
      <c r="A60" s="1"/>
      <c r="B60" s="54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55"/>
      <c r="O60" s="1"/>
    </row>
    <row r="61" spans="1:15" ht="15" thickBot="1" x14ac:dyDescent="0.35">
      <c r="A61" s="1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8"/>
      <c r="O61" s="1"/>
    </row>
    <row r="62" spans="1:1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 t="s">
        <v>32</v>
      </c>
      <c r="N66" s="26" t="s">
        <v>18</v>
      </c>
      <c r="O66" s="1"/>
    </row>
    <row r="67" spans="1:15" s="1" customFormat="1" x14ac:dyDescent="0.3"/>
    <row r="68" spans="1:15" s="1" customFormat="1" x14ac:dyDescent="0.3"/>
    <row r="69" spans="1:15" s="1" customFormat="1" x14ac:dyDescent="0.3"/>
    <row r="70" spans="1:15" s="1" customFormat="1" x14ac:dyDescent="0.3"/>
    <row r="71" spans="1:15" s="1" customFormat="1" x14ac:dyDescent="0.3"/>
    <row r="72" spans="1:15" s="1" customFormat="1" x14ac:dyDescent="0.3"/>
    <row r="73" spans="1:15" s="1" customFormat="1" x14ac:dyDescent="0.3"/>
    <row r="74" spans="1:15" s="1" customFormat="1" x14ac:dyDescent="0.3"/>
    <row r="75" spans="1:15" s="1" customFormat="1" x14ac:dyDescent="0.3"/>
    <row r="76" spans="1:15" s="1" customFormat="1" x14ac:dyDescent="0.3"/>
    <row r="77" spans="1:15" s="1" customFormat="1" x14ac:dyDescent="0.3"/>
    <row r="78" spans="1:15" s="1" customFormat="1" x14ac:dyDescent="0.3"/>
    <row r="79" spans="1:15" s="1" customFormat="1" x14ac:dyDescent="0.3"/>
    <row r="80" spans="1:15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</sheetData>
  <sheetProtection algorithmName="SHA-512" hashValue="uvn7c/4SKoTXHTCoE7wUtW4GcuCe/YS5p4sqRgEPCMD+1tzFlj3ZuBHGdDkPHoA6lcvAFbA69PxH9W2j543T2w==" saltValue="iPGe7LU6lm13ClF/0Qr7vw==" spinCount="100000" sheet="1" objects="1" scenarios="1" selectLockedCells="1"/>
  <mergeCells count="52">
    <mergeCell ref="B30:N31"/>
    <mergeCell ref="K23:K24"/>
    <mergeCell ref="L23:L24"/>
    <mergeCell ref="M23:M24"/>
    <mergeCell ref="D21:D22"/>
    <mergeCell ref="D23:D24"/>
    <mergeCell ref="N21:N22"/>
    <mergeCell ref="C19:C22"/>
    <mergeCell ref="J21:J22"/>
    <mergeCell ref="K21:K22"/>
    <mergeCell ref="L21:L22"/>
    <mergeCell ref="N19:N20"/>
    <mergeCell ref="G21:G22"/>
    <mergeCell ref="H21:H22"/>
    <mergeCell ref="I21:I22"/>
    <mergeCell ref="N23:N24"/>
    <mergeCell ref="B2:O2"/>
    <mergeCell ref="B11:N12"/>
    <mergeCell ref="B9:O9"/>
    <mergeCell ref="G17:G18"/>
    <mergeCell ref="D17:D18"/>
    <mergeCell ref="E17:E18"/>
    <mergeCell ref="F17:F18"/>
    <mergeCell ref="C15:N15"/>
    <mergeCell ref="C17:C18"/>
    <mergeCell ref="N17:N18"/>
    <mergeCell ref="H23:H24"/>
    <mergeCell ref="I23:I24"/>
    <mergeCell ref="K17:K18"/>
    <mergeCell ref="M21:M22"/>
    <mergeCell ref="L17:L18"/>
    <mergeCell ref="J23:J24"/>
    <mergeCell ref="H17:H18"/>
    <mergeCell ref="M17:M18"/>
    <mergeCell ref="I17:I18"/>
    <mergeCell ref="J17:J18"/>
    <mergeCell ref="C23:C24"/>
    <mergeCell ref="K19:K20"/>
    <mergeCell ref="L19:L20"/>
    <mergeCell ref="M19:M20"/>
    <mergeCell ref="E23:E24"/>
    <mergeCell ref="F23:F24"/>
    <mergeCell ref="G23:G24"/>
    <mergeCell ref="E19:E20"/>
    <mergeCell ref="F19:F20"/>
    <mergeCell ref="G19:G20"/>
    <mergeCell ref="H19:H20"/>
    <mergeCell ref="I19:I20"/>
    <mergeCell ref="J19:J20"/>
    <mergeCell ref="D19:D20"/>
    <mergeCell ref="E21:E22"/>
    <mergeCell ref="F21:F22"/>
  </mergeCells>
  <conditionalFormatting sqref="C35:N35">
    <cfRule type="containsText" dxfId="11" priority="7" operator="containsText" text="Pb saisie">
      <formula>NOT(ISERROR(SEARCH("Pb saisie",C35)))</formula>
    </cfRule>
  </conditionalFormatting>
  <conditionalFormatting sqref="D35">
    <cfRule type="containsText" dxfId="10" priority="6" operator="containsText" text="Pb saisie">
      <formula>NOT(ISERROR(SEARCH("Pb saisie",D35)))</formula>
    </cfRule>
  </conditionalFormatting>
  <conditionalFormatting sqref="E35">
    <cfRule type="containsText" dxfId="9" priority="5" operator="containsText" text="Pb saisie">
      <formula>NOT(ISERROR(SEARCH("Pb saisie",E35)))</formula>
    </cfRule>
  </conditionalFormatting>
  <conditionalFormatting sqref="F35">
    <cfRule type="containsText" dxfId="8" priority="4" operator="containsText" text="Pb saisie">
      <formula>NOT(ISERROR(SEARCH("Pb saisie",F35)))</formula>
    </cfRule>
  </conditionalFormatting>
  <conditionalFormatting sqref="G35">
    <cfRule type="containsText" dxfId="7" priority="3" operator="containsText" text="Pb saisie">
      <formula>NOT(ISERROR(SEARCH("Pb saisie",G35)))</formula>
    </cfRule>
  </conditionalFormatting>
  <conditionalFormatting sqref="H35">
    <cfRule type="containsText" dxfId="6" priority="2" operator="containsText" text="Pb saisie">
      <formula>NOT(ISERROR(SEARCH("Pb saisie",H35)))</formula>
    </cfRule>
  </conditionalFormatting>
  <conditionalFormatting sqref="I35">
    <cfRule type="containsText" dxfId="5" priority="1" operator="containsText" text="Pb saisie">
      <formula>NOT(ISERROR(SEARCH("Pb saisie",I35)))</formula>
    </cfRule>
  </conditionalFormatting>
  <pageMargins left="0.24" right="0.24" top="0.62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AG676"/>
  <sheetViews>
    <sheetView tabSelected="1" zoomScale="86" zoomScaleNormal="86" workbookViewId="0">
      <selection activeCell="C72" sqref="C72"/>
    </sheetView>
  </sheetViews>
  <sheetFormatPr baseColWidth="10" defaultColWidth="9.109375" defaultRowHeight="14.4" x14ac:dyDescent="0.3"/>
  <cols>
    <col min="1" max="1" width="2.5546875" style="1" customWidth="1"/>
    <col min="2" max="2" width="15.33203125" customWidth="1"/>
    <col min="3" max="3" width="16.6640625" customWidth="1"/>
    <col min="4" max="5" width="14.33203125" customWidth="1"/>
    <col min="6" max="6" width="18.109375" customWidth="1"/>
    <col min="7" max="7" width="29.44140625" customWidth="1"/>
    <col min="8" max="8" width="41.44140625" style="5" customWidth="1"/>
    <col min="9" max="9" width="14.33203125" customWidth="1"/>
    <col min="10" max="10" width="5" customWidth="1"/>
    <col min="11" max="11" width="1.44140625" customWidth="1"/>
    <col min="12" max="15" width="4.88671875" style="1" customWidth="1"/>
    <col min="16" max="16" width="4.88671875" style="22" customWidth="1"/>
    <col min="17" max="17" width="14.109375" style="22" customWidth="1"/>
    <col min="18" max="18" width="15.109375" style="22" customWidth="1"/>
    <col min="19" max="21" width="14.109375" style="22" customWidth="1"/>
    <col min="22" max="22" width="17.33203125" style="22" customWidth="1"/>
    <col min="23" max="23" width="11" style="22" customWidth="1"/>
    <col min="24" max="24" width="11.5546875" style="22" bestFit="1" customWidth="1"/>
    <col min="25" max="25" width="9.109375" style="22"/>
    <col min="26" max="27" width="9.109375" style="1" customWidth="1"/>
    <col min="28" max="33" width="9.109375" style="1"/>
  </cols>
  <sheetData>
    <row r="1" spans="2:25" s="1" customFormat="1" x14ac:dyDescent="0.3">
      <c r="H1" s="6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2:25" s="1" customFormat="1" x14ac:dyDescent="0.3">
      <c r="H2" s="6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2:25" ht="15" thickBot="1" x14ac:dyDescent="0.35">
      <c r="B3" s="1"/>
      <c r="C3" s="1"/>
      <c r="D3" s="1"/>
      <c r="E3" s="1"/>
      <c r="F3" s="1"/>
      <c r="G3" s="1"/>
      <c r="H3" s="6"/>
      <c r="I3" s="1"/>
      <c r="J3" s="1"/>
      <c r="K3" s="1"/>
    </row>
    <row r="4" spans="2:25" ht="15" customHeight="1" x14ac:dyDescent="0.3">
      <c r="B4" s="137" t="s">
        <v>90</v>
      </c>
      <c r="C4" s="138"/>
      <c r="D4" s="138"/>
      <c r="E4" s="138"/>
      <c r="F4" s="138"/>
      <c r="G4" s="138"/>
      <c r="H4" s="138"/>
      <c r="I4" s="138"/>
      <c r="J4" s="139"/>
      <c r="K4" s="1"/>
      <c r="L4" s="10"/>
      <c r="M4" s="10"/>
      <c r="N4" s="10"/>
      <c r="O4" s="10"/>
      <c r="P4" s="94"/>
    </row>
    <row r="5" spans="2:25" ht="25.5" customHeight="1" thickBot="1" x14ac:dyDescent="0.35">
      <c r="B5" s="140"/>
      <c r="C5" s="141"/>
      <c r="D5" s="141"/>
      <c r="E5" s="141"/>
      <c r="F5" s="141"/>
      <c r="G5" s="141"/>
      <c r="H5" s="141"/>
      <c r="I5" s="141"/>
      <c r="J5" s="142"/>
      <c r="K5" s="1"/>
      <c r="L5" s="10"/>
      <c r="M5" s="10"/>
      <c r="N5" s="10"/>
      <c r="O5" s="10"/>
      <c r="P5" s="94"/>
    </row>
    <row r="6" spans="2:25" x14ac:dyDescent="0.3">
      <c r="B6" s="1"/>
      <c r="C6" s="1"/>
      <c r="D6" s="1"/>
      <c r="E6" s="1"/>
      <c r="F6" s="1"/>
      <c r="G6" s="1"/>
      <c r="H6" s="6"/>
      <c r="I6" s="1"/>
      <c r="J6" s="1"/>
      <c r="K6" s="1"/>
    </row>
    <row r="7" spans="2:25" x14ac:dyDescent="0.3">
      <c r="B7" s="30" t="s">
        <v>36</v>
      </c>
      <c r="C7" s="3" t="str">
        <f>IF('Plan Plate - OD input'!D5="","",       'Plan Plate - OD input'!D5)</f>
        <v/>
      </c>
      <c r="D7" s="1"/>
      <c r="E7" s="1"/>
      <c r="F7" s="1"/>
      <c r="G7" s="1"/>
      <c r="H7" s="31" t="s">
        <v>116</v>
      </c>
      <c r="I7" s="3" t="str">
        <f>IF('Plan Plate - OD input'!N5="","",       'Plan Plate - OD input'!N5)</f>
        <v/>
      </c>
      <c r="J7" s="1"/>
      <c r="K7" s="1"/>
    </row>
    <row r="8" spans="2:25" x14ac:dyDescent="0.3">
      <c r="B8" s="30" t="s">
        <v>9</v>
      </c>
      <c r="C8" s="32" t="str">
        <f>IF('Plan Plate - OD input'!D6="","",       'Plan Plate - OD input'!D6)</f>
        <v/>
      </c>
      <c r="D8" s="1"/>
      <c r="E8" s="1"/>
      <c r="F8" s="1"/>
      <c r="G8" s="1"/>
      <c r="H8" s="31" t="s">
        <v>118</v>
      </c>
      <c r="I8" s="32" t="str">
        <f>IF('Plan Plate - OD input'!N6="","",       'Plan Plate - OD input'!N6)</f>
        <v/>
      </c>
      <c r="J8" s="1"/>
      <c r="K8" s="1"/>
    </row>
    <row r="9" spans="2:25" x14ac:dyDescent="0.3">
      <c r="B9" s="30" t="s">
        <v>21</v>
      </c>
      <c r="C9" s="3" t="str">
        <f>IF('Plan Plate - OD input'!D7="","",       'Plan Plate - OD input'!D7)</f>
        <v/>
      </c>
      <c r="D9" s="1"/>
      <c r="E9" s="1"/>
      <c r="F9" s="1"/>
      <c r="G9" s="1"/>
      <c r="H9" s="6"/>
      <c r="I9" s="1"/>
      <c r="J9" s="1"/>
      <c r="K9" s="1"/>
    </row>
    <row r="10" spans="2:25" x14ac:dyDescent="0.3">
      <c r="B10" s="30"/>
      <c r="C10" s="3"/>
      <c r="D10" s="1"/>
      <c r="E10" s="1"/>
      <c r="F10" s="1"/>
      <c r="G10" s="1"/>
      <c r="H10" s="6"/>
      <c r="I10" s="1"/>
      <c r="J10" s="1"/>
      <c r="K10" s="1"/>
    </row>
    <row r="11" spans="2:25" ht="23.4" x14ac:dyDescent="0.3">
      <c r="B11" s="122" t="s">
        <v>91</v>
      </c>
      <c r="C11" s="122"/>
      <c r="D11" s="122"/>
      <c r="E11" s="122"/>
      <c r="F11" s="122"/>
      <c r="G11" s="122"/>
      <c r="H11" s="122"/>
      <c r="I11" s="122"/>
      <c r="J11" s="122"/>
      <c r="K11" s="66"/>
      <c r="L11" s="66"/>
      <c r="M11" s="66"/>
      <c r="N11" s="66"/>
      <c r="O11" s="66"/>
    </row>
    <row r="12" spans="2:25" x14ac:dyDescent="0.3">
      <c r="B12" s="30"/>
      <c r="C12" s="3"/>
      <c r="D12" s="1"/>
      <c r="E12" s="1"/>
      <c r="F12" s="1"/>
      <c r="G12" s="1"/>
      <c r="H12" s="6"/>
      <c r="I12" s="1"/>
      <c r="J12" s="1"/>
      <c r="K12" s="1"/>
    </row>
    <row r="13" spans="2:25" ht="15" thickBot="1" x14ac:dyDescent="0.35">
      <c r="B13" s="1"/>
      <c r="C13" s="1"/>
      <c r="D13" s="1"/>
      <c r="E13" s="1"/>
      <c r="F13" s="1"/>
      <c r="G13" s="1"/>
      <c r="H13" s="6"/>
      <c r="I13" s="1"/>
      <c r="J13" s="1"/>
      <c r="K13" s="1"/>
    </row>
    <row r="14" spans="2:25" ht="24" customHeight="1" thickBot="1" x14ac:dyDescent="0.35">
      <c r="B14" s="1"/>
      <c r="C14" s="149" t="s">
        <v>92</v>
      </c>
      <c r="D14" s="150"/>
      <c r="E14" s="150"/>
      <c r="F14" s="150"/>
      <c r="G14" s="151"/>
      <c r="H14" s="6"/>
      <c r="I14" s="1"/>
      <c r="J14" s="1"/>
      <c r="K14" s="1"/>
    </row>
    <row r="15" spans="2:25" ht="21.75" customHeight="1" thickBot="1" x14ac:dyDescent="0.35">
      <c r="B15" s="1"/>
      <c r="C15" s="69"/>
      <c r="D15" s="78" t="s">
        <v>93</v>
      </c>
      <c r="E15" s="79" t="s">
        <v>94</v>
      </c>
      <c r="F15" s="79" t="s">
        <v>95</v>
      </c>
      <c r="G15" s="80" t="s">
        <v>14</v>
      </c>
      <c r="H15" s="6"/>
      <c r="I15" s="1"/>
      <c r="J15" s="1"/>
      <c r="K15" s="1"/>
      <c r="R15" s="67" t="s">
        <v>13</v>
      </c>
      <c r="S15" s="67" t="s">
        <v>13</v>
      </c>
    </row>
    <row r="16" spans="2:25" ht="23.25" customHeight="1" x14ac:dyDescent="0.3">
      <c r="B16" s="1"/>
      <c r="C16" s="152" t="s">
        <v>96</v>
      </c>
      <c r="D16" s="77" t="str">
        <f>IF('Plan Plate - OD input'!C38="","",  R16)</f>
        <v/>
      </c>
      <c r="E16" s="81" t="str">
        <f>IF('Plan Plate - OD input'!C39="","",  S16)</f>
        <v/>
      </c>
      <c r="F16" s="156" t="str">
        <f>IF(      AND(ISTEXT(D16),ISTEXT(E16),ISTEXT(D17),ISTEXT(E17)), "",       AVERAGE(D16:E17)     )</f>
        <v/>
      </c>
      <c r="G16" s="154" t="str">
        <f>IF(F16="","", IF(F16&lt;=0.05,$U$24,                   IF(F16&gt;0.05,$U$25)))</f>
        <v/>
      </c>
      <c r="H16" s="6"/>
      <c r="I16" s="1"/>
      <c r="J16" s="1"/>
      <c r="K16" s="1"/>
      <c r="Q16" s="67" t="s">
        <v>12</v>
      </c>
      <c r="R16" s="22">
        <f>'Plan Plate - OD input'!C38</f>
        <v>0</v>
      </c>
      <c r="S16" s="22">
        <f>'Plan Plate - OD input'!C39</f>
        <v>0</v>
      </c>
    </row>
    <row r="17" spans="2:23" ht="23.25" customHeight="1" thickBot="1" x14ac:dyDescent="0.35">
      <c r="B17" s="1"/>
      <c r="C17" s="153"/>
      <c r="D17" s="82" t="str">
        <f>IF('Plan Plate - OD input'!C40="","",  R17)</f>
        <v/>
      </c>
      <c r="E17" s="83" t="str">
        <f>IF('Plan Plate - OD input'!C41="","",  S17)</f>
        <v/>
      </c>
      <c r="F17" s="157"/>
      <c r="G17" s="155"/>
      <c r="H17" s="6"/>
      <c r="I17" s="1"/>
      <c r="J17" s="1"/>
      <c r="K17" s="1"/>
      <c r="Q17" s="67" t="s">
        <v>12</v>
      </c>
      <c r="R17" s="22">
        <f>'Plan Plate - OD input'!C40</f>
        <v>0</v>
      </c>
      <c r="S17" s="22">
        <f>'Plan Plate - OD input'!C41</f>
        <v>0</v>
      </c>
    </row>
    <row r="18" spans="2:23" ht="24" customHeight="1" thickBot="1" x14ac:dyDescent="0.35">
      <c r="B18" s="1"/>
      <c r="C18" s="64" t="s">
        <v>97</v>
      </c>
      <c r="D18" s="74" t="str">
        <f>IF('Plan Plate - OD input'!C36="","",   R18)</f>
        <v/>
      </c>
      <c r="E18" s="74" t="str">
        <f>IF('Plan Plate - OD input'!C37="","",   S18)</f>
        <v/>
      </c>
      <c r="F18" s="75" t="str">
        <f>IF(      AND(ISTEXT(D18),ISTEXT(E18)), "",       AVERAGE(D18:E18)     )</f>
        <v/>
      </c>
      <c r="G18" s="76" t="str">
        <f>IF(F18="","",        IF(F18&gt;=0.7,$W$24,           IF(F18&lt;0.7,$W$25)))</f>
        <v/>
      </c>
      <c r="H18" s="6"/>
      <c r="I18" s="1"/>
      <c r="J18" s="1"/>
      <c r="K18" s="1"/>
      <c r="Q18" s="67" t="s">
        <v>11</v>
      </c>
      <c r="R18" s="22">
        <f>'Plan Plate - OD input'!C36</f>
        <v>0</v>
      </c>
      <c r="S18" s="22">
        <f>'Plan Plate - OD input'!C37</f>
        <v>0</v>
      </c>
    </row>
    <row r="19" spans="2:23" x14ac:dyDescent="0.3">
      <c r="B19" s="1"/>
      <c r="C19" s="1"/>
      <c r="D19" s="1"/>
      <c r="E19" s="1"/>
      <c r="F19" s="1"/>
      <c r="G19" s="1"/>
      <c r="H19" s="6"/>
      <c r="I19" s="1"/>
      <c r="J19" s="1"/>
      <c r="K19" s="1"/>
    </row>
    <row r="20" spans="2:23" ht="15" thickBot="1" x14ac:dyDescent="0.35">
      <c r="B20" s="3"/>
      <c r="C20" s="3"/>
      <c r="D20" s="3"/>
      <c r="E20" s="3"/>
      <c r="F20" s="3"/>
      <c r="G20" s="3"/>
      <c r="H20" s="6"/>
      <c r="I20" s="1"/>
      <c r="J20" s="1"/>
      <c r="K20" s="1"/>
    </row>
    <row r="21" spans="2:23" x14ac:dyDescent="0.3">
      <c r="B21" s="1"/>
      <c r="C21" s="143" t="s">
        <v>98</v>
      </c>
      <c r="D21" s="144"/>
      <c r="E21" s="144"/>
      <c r="F21" s="144"/>
      <c r="G21" s="144"/>
      <c r="H21" s="145"/>
      <c r="I21" s="1"/>
      <c r="J21" s="1"/>
      <c r="K21" s="1"/>
    </row>
    <row r="22" spans="2:23" ht="13.5" customHeight="1" thickBot="1" x14ac:dyDescent="0.35">
      <c r="B22" s="1"/>
      <c r="C22" s="146"/>
      <c r="D22" s="147"/>
      <c r="E22" s="147"/>
      <c r="F22" s="147"/>
      <c r="G22" s="147"/>
      <c r="H22" s="148"/>
      <c r="I22" s="1"/>
      <c r="J22" s="1"/>
      <c r="K22" s="1"/>
    </row>
    <row r="23" spans="2:23" ht="36.75" customHeight="1" thickBot="1" x14ac:dyDescent="0.35">
      <c r="B23" s="1"/>
      <c r="C23" s="72" t="s">
        <v>99</v>
      </c>
      <c r="D23" s="70" t="s">
        <v>93</v>
      </c>
      <c r="E23" s="70" t="s">
        <v>94</v>
      </c>
      <c r="F23" s="70" t="s">
        <v>95</v>
      </c>
      <c r="G23" s="73" t="s">
        <v>100</v>
      </c>
      <c r="H23" s="71" t="s">
        <v>101</v>
      </c>
      <c r="I23" s="1"/>
      <c r="J23" s="1"/>
      <c r="K23" s="1"/>
      <c r="R23" s="68" t="s">
        <v>15</v>
      </c>
      <c r="S23" s="68" t="s">
        <v>15</v>
      </c>
      <c r="U23" s="68" t="s">
        <v>109</v>
      </c>
    </row>
    <row r="24" spans="2:23" ht="18" customHeight="1" x14ac:dyDescent="0.3">
      <c r="B24" s="1"/>
      <c r="C24" s="13" t="str">
        <f>'Plan Plate - OD input'!C23</f>
        <v>Sample N°1</v>
      </c>
      <c r="D24" s="9" t="str">
        <f t="shared" ref="D24:D68" si="0">IF(R24=0,      "",  R24)</f>
        <v/>
      </c>
      <c r="E24" s="9" t="str">
        <f t="shared" ref="E24:E68" si="1">IF(S24=0,      "",  S24)</f>
        <v/>
      </c>
      <c r="F24" s="8" t="str">
        <f t="shared" ref="F24:F68" si="2">IF(      AND(ISTEXT(D24),ISTEXT(E24)), "",       AVERAGE(D24:E24)     )</f>
        <v/>
      </c>
      <c r="G24" s="65" t="str">
        <f t="shared" ref="G24:G68" si="3">IF($F$16="","",                 IF(F24="","",               F24/$F$16))</f>
        <v/>
      </c>
      <c r="H24" s="42" t="str">
        <f t="shared" ref="H24:H68" si="4">IF(G24="","",                      IF($G$16=$U$25,$U$27,                      IF($G$18=$W$25,$U$27,                    IF(G24&lt;=2,$U$28,IF(G24&gt;2,$U$29)))))</f>
        <v/>
      </c>
      <c r="I24" s="1"/>
      <c r="J24" s="1"/>
      <c r="K24" s="1"/>
      <c r="R24" s="40">
        <f>'Plan Plate - OD input'!C42</f>
        <v>0</v>
      </c>
      <c r="S24" s="40">
        <f>'Plan Plate - OD input'!C43</f>
        <v>0</v>
      </c>
      <c r="U24" s="22" t="s">
        <v>104</v>
      </c>
      <c r="W24" s="22" t="s">
        <v>112</v>
      </c>
    </row>
    <row r="25" spans="2:23" ht="18" customHeight="1" x14ac:dyDescent="0.3">
      <c r="B25" s="1"/>
      <c r="C25" s="14" t="str">
        <f>'Plan Plate - OD input'!D17</f>
        <v>Sample  N°2</v>
      </c>
      <c r="D25" s="9" t="str">
        <f t="shared" si="0"/>
        <v/>
      </c>
      <c r="E25" s="9" t="str">
        <f t="shared" si="1"/>
        <v/>
      </c>
      <c r="F25" s="8" t="str">
        <f t="shared" si="2"/>
        <v/>
      </c>
      <c r="G25" s="65" t="str">
        <f t="shared" si="3"/>
        <v/>
      </c>
      <c r="H25" s="42" t="str">
        <f t="shared" si="4"/>
        <v/>
      </c>
      <c r="I25" s="1"/>
      <c r="J25" s="41"/>
      <c r="K25" s="1"/>
      <c r="R25" s="40">
        <f>'Plan Plate - OD input'!D36</f>
        <v>0</v>
      </c>
      <c r="S25" s="40">
        <f>'Plan Plate - OD input'!D37</f>
        <v>0</v>
      </c>
      <c r="U25" s="22" t="s">
        <v>105</v>
      </c>
      <c r="W25" s="22" t="s">
        <v>111</v>
      </c>
    </row>
    <row r="26" spans="2:23" ht="18" customHeight="1" x14ac:dyDescent="0.3">
      <c r="B26" s="1"/>
      <c r="C26" s="14" t="str">
        <f>'Plan Plate - OD input'!D19</f>
        <v>Sample  N°3</v>
      </c>
      <c r="D26" s="9" t="str">
        <f t="shared" si="0"/>
        <v/>
      </c>
      <c r="E26" s="9" t="str">
        <f t="shared" si="1"/>
        <v/>
      </c>
      <c r="F26" s="8" t="str">
        <f t="shared" si="2"/>
        <v/>
      </c>
      <c r="G26" s="65" t="str">
        <f t="shared" si="3"/>
        <v/>
      </c>
      <c r="H26" s="42" t="str">
        <f t="shared" si="4"/>
        <v/>
      </c>
      <c r="I26" s="1"/>
      <c r="J26" s="1"/>
      <c r="K26" s="1"/>
      <c r="R26" s="40">
        <f>'Plan Plate - OD input'!D38</f>
        <v>0</v>
      </c>
      <c r="S26" s="40">
        <f>'Plan Plate - OD input'!D39</f>
        <v>0</v>
      </c>
      <c r="U26" s="68" t="s">
        <v>110</v>
      </c>
    </row>
    <row r="27" spans="2:23" ht="18" customHeight="1" x14ac:dyDescent="0.3">
      <c r="B27" s="1"/>
      <c r="C27" s="14" t="str">
        <f>'Plan Plate - OD input'!D21</f>
        <v>Sample  N°4</v>
      </c>
      <c r="D27" s="9" t="str">
        <f t="shared" si="0"/>
        <v/>
      </c>
      <c r="E27" s="9" t="str">
        <f t="shared" si="1"/>
        <v/>
      </c>
      <c r="F27" s="8" t="str">
        <f t="shared" si="2"/>
        <v/>
      </c>
      <c r="G27" s="65" t="str">
        <f t="shared" si="3"/>
        <v/>
      </c>
      <c r="H27" s="42" t="str">
        <f t="shared" si="4"/>
        <v/>
      </c>
      <c r="I27" s="1"/>
      <c r="J27" s="1"/>
      <c r="K27" s="1"/>
      <c r="R27" s="40">
        <f>'Plan Plate - OD input'!D40</f>
        <v>0</v>
      </c>
      <c r="S27" s="40">
        <f>'Plan Plate - OD input'!D41</f>
        <v>0</v>
      </c>
      <c r="U27" s="22" t="s">
        <v>106</v>
      </c>
    </row>
    <row r="28" spans="2:23" ht="18" customHeight="1" x14ac:dyDescent="0.3">
      <c r="B28" s="1"/>
      <c r="C28" s="14" t="str">
        <f>'Plan Plate - OD input'!D23</f>
        <v>Sample  N°5</v>
      </c>
      <c r="D28" s="9" t="str">
        <f t="shared" si="0"/>
        <v/>
      </c>
      <c r="E28" s="9" t="str">
        <f t="shared" si="1"/>
        <v/>
      </c>
      <c r="F28" s="8" t="str">
        <f t="shared" si="2"/>
        <v/>
      </c>
      <c r="G28" s="65" t="str">
        <f t="shared" si="3"/>
        <v/>
      </c>
      <c r="H28" s="42" t="str">
        <f t="shared" si="4"/>
        <v/>
      </c>
      <c r="I28" s="1"/>
      <c r="J28" s="1"/>
      <c r="K28" s="1"/>
      <c r="R28" s="40">
        <f>'Plan Plate - OD input'!D42</f>
        <v>0</v>
      </c>
      <c r="S28" s="40">
        <f>'Plan Plate - OD input'!D43</f>
        <v>0</v>
      </c>
      <c r="U28" s="22" t="s">
        <v>107</v>
      </c>
    </row>
    <row r="29" spans="2:23" ht="18" customHeight="1" x14ac:dyDescent="0.3">
      <c r="B29" s="1"/>
      <c r="C29" s="14" t="str">
        <f>'Plan Plate - OD input'!E17</f>
        <v>Sample N°6</v>
      </c>
      <c r="D29" s="9" t="str">
        <f t="shared" si="0"/>
        <v/>
      </c>
      <c r="E29" s="9" t="str">
        <f t="shared" si="1"/>
        <v/>
      </c>
      <c r="F29" s="8" t="str">
        <f t="shared" si="2"/>
        <v/>
      </c>
      <c r="G29" s="65" t="str">
        <f t="shared" si="3"/>
        <v/>
      </c>
      <c r="H29" s="42" t="str">
        <f t="shared" si="4"/>
        <v/>
      </c>
      <c r="I29" s="1"/>
      <c r="J29" s="1"/>
      <c r="K29" s="1"/>
      <c r="R29" s="40">
        <f>'Plan Plate - OD input'!E36</f>
        <v>0</v>
      </c>
      <c r="S29" s="40">
        <f>'Plan Plate - OD input'!E37</f>
        <v>0</v>
      </c>
      <c r="U29" s="22" t="s">
        <v>108</v>
      </c>
    </row>
    <row r="30" spans="2:23" ht="18" customHeight="1" x14ac:dyDescent="0.3">
      <c r="B30" s="1"/>
      <c r="C30" s="14" t="str">
        <f>'Plan Plate - OD input'!E19</f>
        <v>Sample N°7</v>
      </c>
      <c r="D30" s="9" t="str">
        <f t="shared" si="0"/>
        <v/>
      </c>
      <c r="E30" s="9" t="str">
        <f t="shared" si="1"/>
        <v/>
      </c>
      <c r="F30" s="8" t="str">
        <f t="shared" si="2"/>
        <v/>
      </c>
      <c r="G30" s="65" t="str">
        <f t="shared" si="3"/>
        <v/>
      </c>
      <c r="H30" s="42" t="str">
        <f t="shared" si="4"/>
        <v/>
      </c>
      <c r="I30" s="1"/>
      <c r="J30" s="1"/>
      <c r="K30" s="1"/>
      <c r="R30" s="40">
        <f>'Plan Plate - OD input'!E38</f>
        <v>0</v>
      </c>
      <c r="S30" s="40">
        <f>'Plan Plate - OD input'!E39</f>
        <v>0</v>
      </c>
    </row>
    <row r="31" spans="2:23" ht="18" customHeight="1" x14ac:dyDescent="0.3">
      <c r="B31" s="1"/>
      <c r="C31" s="14" t="str">
        <f>'Plan Plate - OD input'!E21</f>
        <v>Sample N°8</v>
      </c>
      <c r="D31" s="9" t="str">
        <f t="shared" si="0"/>
        <v/>
      </c>
      <c r="E31" s="9" t="str">
        <f t="shared" si="1"/>
        <v/>
      </c>
      <c r="F31" s="8" t="str">
        <f t="shared" si="2"/>
        <v/>
      </c>
      <c r="G31" s="65" t="str">
        <f t="shared" si="3"/>
        <v/>
      </c>
      <c r="H31" s="42" t="str">
        <f t="shared" si="4"/>
        <v/>
      </c>
      <c r="I31" s="1"/>
      <c r="J31" s="1"/>
      <c r="K31" s="1"/>
      <c r="R31" s="40">
        <f>'Plan Plate - OD input'!E40</f>
        <v>0</v>
      </c>
      <c r="S31" s="40">
        <f>'Plan Plate - OD input'!E41</f>
        <v>0</v>
      </c>
    </row>
    <row r="32" spans="2:23" ht="18" customHeight="1" x14ac:dyDescent="0.3">
      <c r="B32" s="1"/>
      <c r="C32" s="14" t="str">
        <f>'Plan Plate - OD input'!E23</f>
        <v>Sample N°9</v>
      </c>
      <c r="D32" s="9" t="str">
        <f t="shared" si="0"/>
        <v/>
      </c>
      <c r="E32" s="9" t="str">
        <f t="shared" si="1"/>
        <v/>
      </c>
      <c r="F32" s="8" t="str">
        <f t="shared" si="2"/>
        <v/>
      </c>
      <c r="G32" s="65" t="str">
        <f t="shared" si="3"/>
        <v/>
      </c>
      <c r="H32" s="42" t="str">
        <f t="shared" si="4"/>
        <v/>
      </c>
      <c r="I32" s="1"/>
      <c r="J32" s="1"/>
      <c r="K32" s="1"/>
      <c r="R32" s="40">
        <f>'Plan Plate - OD input'!E42</f>
        <v>0</v>
      </c>
      <c r="S32" s="40">
        <f>'Plan Plate - OD input'!E43</f>
        <v>0</v>
      </c>
    </row>
    <row r="33" spans="2:19" ht="18" customHeight="1" x14ac:dyDescent="0.3">
      <c r="B33" s="1"/>
      <c r="C33" s="14" t="str">
        <f>'Plan Plate - OD input'!F17</f>
        <v>Sample N°10</v>
      </c>
      <c r="D33" s="9" t="str">
        <f t="shared" si="0"/>
        <v/>
      </c>
      <c r="E33" s="9" t="str">
        <f t="shared" si="1"/>
        <v/>
      </c>
      <c r="F33" s="8" t="str">
        <f t="shared" si="2"/>
        <v/>
      </c>
      <c r="G33" s="65" t="str">
        <f t="shared" si="3"/>
        <v/>
      </c>
      <c r="H33" s="42" t="str">
        <f t="shared" si="4"/>
        <v/>
      </c>
      <c r="I33" s="1"/>
      <c r="J33" s="1"/>
      <c r="K33" s="1"/>
      <c r="R33" s="40">
        <f>'Plan Plate - OD input'!F36</f>
        <v>0</v>
      </c>
      <c r="S33" s="40">
        <f>'Plan Plate - OD input'!F37</f>
        <v>0</v>
      </c>
    </row>
    <row r="34" spans="2:19" ht="18" customHeight="1" x14ac:dyDescent="0.3">
      <c r="B34" s="1"/>
      <c r="C34" s="14" t="str">
        <f>'Plan Plate - OD input'!F19</f>
        <v>Sample N°11</v>
      </c>
      <c r="D34" s="9" t="str">
        <f t="shared" si="0"/>
        <v/>
      </c>
      <c r="E34" s="9" t="str">
        <f t="shared" si="1"/>
        <v/>
      </c>
      <c r="F34" s="8" t="str">
        <f t="shared" si="2"/>
        <v/>
      </c>
      <c r="G34" s="65" t="str">
        <f t="shared" si="3"/>
        <v/>
      </c>
      <c r="H34" s="42" t="str">
        <f t="shared" si="4"/>
        <v/>
      </c>
      <c r="I34" s="1"/>
      <c r="J34" s="1"/>
      <c r="K34" s="1"/>
      <c r="R34" s="40">
        <f>'Plan Plate - OD input'!F38</f>
        <v>0</v>
      </c>
      <c r="S34" s="40">
        <f>'Plan Plate - OD input'!F39</f>
        <v>0</v>
      </c>
    </row>
    <row r="35" spans="2:19" ht="18" customHeight="1" x14ac:dyDescent="0.3">
      <c r="B35" s="1"/>
      <c r="C35" s="14" t="str">
        <f>'Plan Plate - OD input'!F21</f>
        <v>Sample N°12</v>
      </c>
      <c r="D35" s="9" t="str">
        <f t="shared" si="0"/>
        <v/>
      </c>
      <c r="E35" s="9" t="str">
        <f t="shared" si="1"/>
        <v/>
      </c>
      <c r="F35" s="8" t="str">
        <f t="shared" si="2"/>
        <v/>
      </c>
      <c r="G35" s="65" t="str">
        <f t="shared" si="3"/>
        <v/>
      </c>
      <c r="H35" s="42" t="str">
        <f t="shared" si="4"/>
        <v/>
      </c>
      <c r="I35" s="1"/>
      <c r="J35" s="1"/>
      <c r="K35" s="1"/>
      <c r="R35" s="40">
        <f>'Plan Plate - OD input'!F40</f>
        <v>0</v>
      </c>
      <c r="S35" s="40">
        <f>'Plan Plate - OD input'!F41</f>
        <v>0</v>
      </c>
    </row>
    <row r="36" spans="2:19" ht="18" customHeight="1" x14ac:dyDescent="0.3">
      <c r="B36" s="1"/>
      <c r="C36" s="14" t="str">
        <f>'Plan Plate - OD input'!F23</f>
        <v>Sample N°13</v>
      </c>
      <c r="D36" s="9" t="str">
        <f t="shared" si="0"/>
        <v/>
      </c>
      <c r="E36" s="9" t="str">
        <f t="shared" si="1"/>
        <v/>
      </c>
      <c r="F36" s="8" t="str">
        <f t="shared" si="2"/>
        <v/>
      </c>
      <c r="G36" s="65" t="str">
        <f t="shared" si="3"/>
        <v/>
      </c>
      <c r="H36" s="42" t="str">
        <f t="shared" si="4"/>
        <v/>
      </c>
      <c r="I36" s="1"/>
      <c r="J36" s="1"/>
      <c r="K36" s="1"/>
      <c r="R36" s="40">
        <f>'Plan Plate - OD input'!F42</f>
        <v>0</v>
      </c>
      <c r="S36" s="40">
        <f>'Plan Plate - OD input'!F43</f>
        <v>0</v>
      </c>
    </row>
    <row r="37" spans="2:19" ht="18" customHeight="1" x14ac:dyDescent="0.3">
      <c r="B37" s="1"/>
      <c r="C37" s="14" t="str">
        <f>'Plan Plate - OD input'!G17</f>
        <v>Sample N°14</v>
      </c>
      <c r="D37" s="9" t="str">
        <f t="shared" si="0"/>
        <v/>
      </c>
      <c r="E37" s="9" t="str">
        <f t="shared" si="1"/>
        <v/>
      </c>
      <c r="F37" s="8" t="str">
        <f t="shared" si="2"/>
        <v/>
      </c>
      <c r="G37" s="65" t="str">
        <f t="shared" si="3"/>
        <v/>
      </c>
      <c r="H37" s="42" t="str">
        <f t="shared" si="4"/>
        <v/>
      </c>
      <c r="I37" s="1"/>
      <c r="J37" s="1"/>
      <c r="K37" s="1"/>
      <c r="R37" s="40">
        <f>'Plan Plate - OD input'!G36</f>
        <v>0</v>
      </c>
      <c r="S37" s="40">
        <f>'Plan Plate - OD input'!G37</f>
        <v>0</v>
      </c>
    </row>
    <row r="38" spans="2:19" ht="18" customHeight="1" x14ac:dyDescent="0.3">
      <c r="B38" s="1"/>
      <c r="C38" s="14" t="str">
        <f>'Plan Plate - OD input'!G19</f>
        <v>Sample N°15</v>
      </c>
      <c r="D38" s="9" t="str">
        <f t="shared" si="0"/>
        <v/>
      </c>
      <c r="E38" s="9" t="str">
        <f t="shared" si="1"/>
        <v/>
      </c>
      <c r="F38" s="8" t="str">
        <f t="shared" si="2"/>
        <v/>
      </c>
      <c r="G38" s="65" t="str">
        <f t="shared" si="3"/>
        <v/>
      </c>
      <c r="H38" s="42" t="str">
        <f t="shared" si="4"/>
        <v/>
      </c>
      <c r="I38" s="1"/>
      <c r="J38" s="1"/>
      <c r="K38" s="1"/>
      <c r="R38" s="40">
        <f>'Plan Plate - OD input'!G38</f>
        <v>0</v>
      </c>
      <c r="S38" s="40">
        <f>'Plan Plate - OD input'!G39</f>
        <v>0</v>
      </c>
    </row>
    <row r="39" spans="2:19" ht="18" customHeight="1" x14ac:dyDescent="0.3">
      <c r="B39" s="1"/>
      <c r="C39" s="14" t="str">
        <f>'Plan Plate - OD input'!G21</f>
        <v>Sample N°16</v>
      </c>
      <c r="D39" s="9" t="str">
        <f t="shared" si="0"/>
        <v/>
      </c>
      <c r="E39" s="9" t="str">
        <f t="shared" si="1"/>
        <v/>
      </c>
      <c r="F39" s="8" t="str">
        <f t="shared" si="2"/>
        <v/>
      </c>
      <c r="G39" s="65" t="str">
        <f t="shared" si="3"/>
        <v/>
      </c>
      <c r="H39" s="42" t="str">
        <f t="shared" si="4"/>
        <v/>
      </c>
      <c r="I39" s="1"/>
      <c r="J39" s="1"/>
      <c r="K39" s="1"/>
      <c r="R39" s="40">
        <f>'Plan Plate - OD input'!G40</f>
        <v>0</v>
      </c>
      <c r="S39" s="40">
        <f>'Plan Plate - OD input'!G41</f>
        <v>0</v>
      </c>
    </row>
    <row r="40" spans="2:19" ht="18" customHeight="1" x14ac:dyDescent="0.3">
      <c r="B40" s="1"/>
      <c r="C40" s="14" t="str">
        <f>'Plan Plate - OD input'!G23</f>
        <v>Sample N°17</v>
      </c>
      <c r="D40" s="9" t="str">
        <f t="shared" si="0"/>
        <v/>
      </c>
      <c r="E40" s="9" t="str">
        <f t="shared" si="1"/>
        <v/>
      </c>
      <c r="F40" s="8" t="str">
        <f t="shared" si="2"/>
        <v/>
      </c>
      <c r="G40" s="65" t="str">
        <f t="shared" si="3"/>
        <v/>
      </c>
      <c r="H40" s="42" t="str">
        <f t="shared" si="4"/>
        <v/>
      </c>
      <c r="I40" s="1"/>
      <c r="J40" s="1"/>
      <c r="K40" s="1"/>
      <c r="R40" s="40">
        <f>'Plan Plate - OD input'!G42</f>
        <v>0</v>
      </c>
      <c r="S40" s="40">
        <f>'Plan Plate - OD input'!G43</f>
        <v>0</v>
      </c>
    </row>
    <row r="41" spans="2:19" ht="18" customHeight="1" x14ac:dyDescent="0.3">
      <c r="B41" s="1"/>
      <c r="C41" s="14" t="str">
        <f>'Plan Plate - OD input'!H17</f>
        <v>Sample N°18</v>
      </c>
      <c r="D41" s="9" t="str">
        <f t="shared" si="0"/>
        <v/>
      </c>
      <c r="E41" s="9" t="str">
        <f t="shared" si="1"/>
        <v/>
      </c>
      <c r="F41" s="8" t="str">
        <f t="shared" si="2"/>
        <v/>
      </c>
      <c r="G41" s="65" t="str">
        <f t="shared" si="3"/>
        <v/>
      </c>
      <c r="H41" s="42" t="str">
        <f t="shared" si="4"/>
        <v/>
      </c>
      <c r="I41" s="1"/>
      <c r="J41" s="1"/>
      <c r="K41" s="1"/>
      <c r="R41" s="40">
        <f>'Plan Plate - OD input'!H36</f>
        <v>0</v>
      </c>
      <c r="S41" s="40">
        <f>'Plan Plate - OD input'!H37</f>
        <v>0</v>
      </c>
    </row>
    <row r="42" spans="2:19" ht="18" customHeight="1" x14ac:dyDescent="0.3">
      <c r="B42" s="1"/>
      <c r="C42" s="14" t="str">
        <f>'Plan Plate - OD input'!H19</f>
        <v>Sample N°19</v>
      </c>
      <c r="D42" s="9" t="str">
        <f t="shared" si="0"/>
        <v/>
      </c>
      <c r="E42" s="9" t="str">
        <f t="shared" si="1"/>
        <v/>
      </c>
      <c r="F42" s="8" t="str">
        <f t="shared" si="2"/>
        <v/>
      </c>
      <c r="G42" s="65" t="str">
        <f t="shared" si="3"/>
        <v/>
      </c>
      <c r="H42" s="42" t="str">
        <f t="shared" si="4"/>
        <v/>
      </c>
      <c r="I42" s="1"/>
      <c r="J42" s="1"/>
      <c r="K42" s="1"/>
      <c r="R42" s="40">
        <f>'Plan Plate - OD input'!H38</f>
        <v>0</v>
      </c>
      <c r="S42" s="40">
        <f>'Plan Plate - OD input'!H39</f>
        <v>0</v>
      </c>
    </row>
    <row r="43" spans="2:19" ht="18" customHeight="1" x14ac:dyDescent="0.3">
      <c r="B43" s="1"/>
      <c r="C43" s="14" t="str">
        <f>'Plan Plate - OD input'!H21</f>
        <v>Sample N°20</v>
      </c>
      <c r="D43" s="9" t="str">
        <f t="shared" si="0"/>
        <v/>
      </c>
      <c r="E43" s="9" t="str">
        <f t="shared" si="1"/>
        <v/>
      </c>
      <c r="F43" s="8" t="str">
        <f t="shared" si="2"/>
        <v/>
      </c>
      <c r="G43" s="65" t="str">
        <f t="shared" si="3"/>
        <v/>
      </c>
      <c r="H43" s="42" t="str">
        <f t="shared" si="4"/>
        <v/>
      </c>
      <c r="I43" s="1"/>
      <c r="J43" s="1"/>
      <c r="K43" s="1"/>
      <c r="R43" s="40">
        <f>'Plan Plate - OD input'!H40</f>
        <v>0</v>
      </c>
      <c r="S43" s="40">
        <f>'Plan Plate - OD input'!H41</f>
        <v>0</v>
      </c>
    </row>
    <row r="44" spans="2:19" ht="18" customHeight="1" x14ac:dyDescent="0.3">
      <c r="B44" s="1"/>
      <c r="C44" s="14" t="str">
        <f>'Plan Plate - OD input'!H23</f>
        <v>Sample N°21</v>
      </c>
      <c r="D44" s="9" t="str">
        <f t="shared" si="0"/>
        <v/>
      </c>
      <c r="E44" s="9" t="str">
        <f t="shared" si="1"/>
        <v/>
      </c>
      <c r="F44" s="8" t="str">
        <f t="shared" si="2"/>
        <v/>
      </c>
      <c r="G44" s="65" t="str">
        <f t="shared" si="3"/>
        <v/>
      </c>
      <c r="H44" s="42" t="str">
        <f t="shared" si="4"/>
        <v/>
      </c>
      <c r="I44" s="1"/>
      <c r="J44" s="1"/>
      <c r="K44" s="1"/>
      <c r="R44" s="40">
        <f>'Plan Plate - OD input'!H42</f>
        <v>0</v>
      </c>
      <c r="S44" s="40">
        <f>'Plan Plate - OD input'!H43</f>
        <v>0</v>
      </c>
    </row>
    <row r="45" spans="2:19" ht="18" customHeight="1" x14ac:dyDescent="0.3">
      <c r="B45" s="1"/>
      <c r="C45" s="14" t="str">
        <f>'Plan Plate - OD input'!I17</f>
        <v>Sample N°22</v>
      </c>
      <c r="D45" s="9" t="str">
        <f t="shared" si="0"/>
        <v/>
      </c>
      <c r="E45" s="9" t="str">
        <f t="shared" si="1"/>
        <v/>
      </c>
      <c r="F45" s="8" t="str">
        <f t="shared" si="2"/>
        <v/>
      </c>
      <c r="G45" s="65" t="str">
        <f t="shared" si="3"/>
        <v/>
      </c>
      <c r="H45" s="42" t="str">
        <f t="shared" si="4"/>
        <v/>
      </c>
      <c r="I45" s="1"/>
      <c r="J45" s="1"/>
      <c r="K45" s="1"/>
      <c r="R45" s="40">
        <f>'Plan Plate - OD input'!I36</f>
        <v>0</v>
      </c>
      <c r="S45" s="40">
        <f>'Plan Plate - OD input'!I37</f>
        <v>0</v>
      </c>
    </row>
    <row r="46" spans="2:19" ht="18" customHeight="1" x14ac:dyDescent="0.3">
      <c r="B46" s="1"/>
      <c r="C46" s="14" t="str">
        <f>'Plan Plate - OD input'!I19</f>
        <v>Sample N°23</v>
      </c>
      <c r="D46" s="9" t="str">
        <f t="shared" si="0"/>
        <v/>
      </c>
      <c r="E46" s="9" t="str">
        <f t="shared" si="1"/>
        <v/>
      </c>
      <c r="F46" s="8" t="str">
        <f t="shared" si="2"/>
        <v/>
      </c>
      <c r="G46" s="65" t="str">
        <f t="shared" si="3"/>
        <v/>
      </c>
      <c r="H46" s="42" t="str">
        <f t="shared" si="4"/>
        <v/>
      </c>
      <c r="I46" s="1"/>
      <c r="J46" s="1"/>
      <c r="K46" s="1"/>
      <c r="R46" s="40">
        <f>'Plan Plate - OD input'!I38</f>
        <v>0</v>
      </c>
      <c r="S46" s="40">
        <f>'Plan Plate - OD input'!I39</f>
        <v>0</v>
      </c>
    </row>
    <row r="47" spans="2:19" ht="18" customHeight="1" x14ac:dyDescent="0.3">
      <c r="B47" s="1"/>
      <c r="C47" s="14" t="str">
        <f>'Plan Plate - OD input'!I21</f>
        <v>Sample N°24</v>
      </c>
      <c r="D47" s="9" t="str">
        <f t="shared" si="0"/>
        <v/>
      </c>
      <c r="E47" s="9" t="str">
        <f t="shared" si="1"/>
        <v/>
      </c>
      <c r="F47" s="8" t="str">
        <f t="shared" si="2"/>
        <v/>
      </c>
      <c r="G47" s="65" t="str">
        <f t="shared" si="3"/>
        <v/>
      </c>
      <c r="H47" s="42" t="str">
        <f t="shared" si="4"/>
        <v/>
      </c>
      <c r="I47" s="1"/>
      <c r="J47" s="1"/>
      <c r="K47" s="1"/>
      <c r="R47" s="40">
        <f>'Plan Plate - OD input'!I40</f>
        <v>0</v>
      </c>
      <c r="S47" s="40">
        <f>'Plan Plate - OD input'!I41</f>
        <v>0</v>
      </c>
    </row>
    <row r="48" spans="2:19" ht="18" customHeight="1" x14ac:dyDescent="0.3">
      <c r="B48" s="1"/>
      <c r="C48" s="14" t="str">
        <f>'Plan Plate - OD input'!I23</f>
        <v>Sample N°25</v>
      </c>
      <c r="D48" s="9" t="str">
        <f t="shared" si="0"/>
        <v/>
      </c>
      <c r="E48" s="9" t="str">
        <f t="shared" si="1"/>
        <v/>
      </c>
      <c r="F48" s="8" t="str">
        <f t="shared" si="2"/>
        <v/>
      </c>
      <c r="G48" s="65" t="str">
        <f t="shared" si="3"/>
        <v/>
      </c>
      <c r="H48" s="42" t="str">
        <f t="shared" si="4"/>
        <v/>
      </c>
      <c r="I48" s="1"/>
      <c r="J48" s="1"/>
      <c r="K48" s="1"/>
      <c r="R48" s="40">
        <f>'Plan Plate - OD input'!I42</f>
        <v>0</v>
      </c>
      <c r="S48" s="40">
        <f>'Plan Plate - OD input'!I43</f>
        <v>0</v>
      </c>
    </row>
    <row r="49" spans="2:25" ht="18" customHeight="1" x14ac:dyDescent="0.3">
      <c r="B49" s="1"/>
      <c r="C49" s="14" t="str">
        <f>'Plan Plate - OD input'!J17</f>
        <v>Sample N°26</v>
      </c>
      <c r="D49" s="9" t="str">
        <f t="shared" si="0"/>
        <v/>
      </c>
      <c r="E49" s="9" t="str">
        <f t="shared" si="1"/>
        <v/>
      </c>
      <c r="F49" s="8" t="str">
        <f t="shared" si="2"/>
        <v/>
      </c>
      <c r="G49" s="65" t="str">
        <f t="shared" si="3"/>
        <v/>
      </c>
      <c r="H49" s="42" t="str">
        <f t="shared" si="4"/>
        <v/>
      </c>
      <c r="I49" s="1"/>
      <c r="J49" s="1"/>
      <c r="K49" s="1"/>
      <c r="R49" s="40">
        <f>'Plan Plate - OD input'!J36</f>
        <v>0</v>
      </c>
      <c r="S49" s="40">
        <f>'Plan Plate - OD input'!J37</f>
        <v>0</v>
      </c>
    </row>
    <row r="50" spans="2:25" ht="18" customHeight="1" x14ac:dyDescent="0.3">
      <c r="B50" s="1"/>
      <c r="C50" s="14" t="str">
        <f>'Plan Plate - OD input'!J19</f>
        <v>Sample N°27</v>
      </c>
      <c r="D50" s="9" t="str">
        <f t="shared" si="0"/>
        <v/>
      </c>
      <c r="E50" s="9" t="str">
        <f t="shared" si="1"/>
        <v/>
      </c>
      <c r="F50" s="8" t="str">
        <f t="shared" si="2"/>
        <v/>
      </c>
      <c r="G50" s="65" t="str">
        <f t="shared" si="3"/>
        <v/>
      </c>
      <c r="H50" s="42" t="str">
        <f t="shared" si="4"/>
        <v/>
      </c>
      <c r="I50" s="1"/>
      <c r="J50" s="1"/>
      <c r="K50" s="1"/>
      <c r="R50" s="40">
        <f>'Plan Plate - OD input'!J38</f>
        <v>0</v>
      </c>
      <c r="S50" s="40">
        <f>'Plan Plate - OD input'!J39</f>
        <v>0</v>
      </c>
    </row>
    <row r="51" spans="2:25" ht="18" customHeight="1" x14ac:dyDescent="0.3">
      <c r="B51" s="1"/>
      <c r="C51" s="14" t="str">
        <f>'Plan Plate - OD input'!J21</f>
        <v>Sample N°28</v>
      </c>
      <c r="D51" s="9" t="str">
        <f t="shared" si="0"/>
        <v/>
      </c>
      <c r="E51" s="9" t="str">
        <f t="shared" si="1"/>
        <v/>
      </c>
      <c r="F51" s="8" t="str">
        <f t="shared" si="2"/>
        <v/>
      </c>
      <c r="G51" s="65" t="str">
        <f t="shared" si="3"/>
        <v/>
      </c>
      <c r="H51" s="42" t="str">
        <f t="shared" si="4"/>
        <v/>
      </c>
      <c r="I51" s="1"/>
      <c r="J51" s="1"/>
      <c r="K51" s="1"/>
      <c r="R51" s="40">
        <f>'Plan Plate - OD input'!J40</f>
        <v>0</v>
      </c>
      <c r="S51" s="40">
        <f>'Plan Plate - OD input'!J41</f>
        <v>0</v>
      </c>
    </row>
    <row r="52" spans="2:25" ht="18" customHeight="1" x14ac:dyDescent="0.3">
      <c r="B52" s="1"/>
      <c r="C52" s="14" t="str">
        <f>'Plan Plate - OD input'!J23</f>
        <v>Sample N°29</v>
      </c>
      <c r="D52" s="9" t="str">
        <f t="shared" si="0"/>
        <v/>
      </c>
      <c r="E52" s="9" t="str">
        <f t="shared" si="1"/>
        <v/>
      </c>
      <c r="F52" s="8" t="str">
        <f t="shared" si="2"/>
        <v/>
      </c>
      <c r="G52" s="65" t="str">
        <f t="shared" si="3"/>
        <v/>
      </c>
      <c r="H52" s="42" t="str">
        <f t="shared" si="4"/>
        <v/>
      </c>
      <c r="I52" s="1"/>
      <c r="J52" s="1"/>
      <c r="K52" s="1"/>
      <c r="R52" s="40">
        <f>'Plan Plate - OD input'!J42</f>
        <v>0</v>
      </c>
      <c r="S52" s="40">
        <f>'Plan Plate - OD input'!J43</f>
        <v>0</v>
      </c>
    </row>
    <row r="53" spans="2:25" ht="18" customHeight="1" x14ac:dyDescent="0.3">
      <c r="B53" s="1"/>
      <c r="C53" s="14" t="str">
        <f>'Plan Plate - OD input'!K17</f>
        <v>Sample N°30</v>
      </c>
      <c r="D53" s="9" t="str">
        <f t="shared" si="0"/>
        <v/>
      </c>
      <c r="E53" s="9" t="str">
        <f t="shared" si="1"/>
        <v/>
      </c>
      <c r="F53" s="8" t="str">
        <f t="shared" si="2"/>
        <v/>
      </c>
      <c r="G53" s="65" t="str">
        <f t="shared" si="3"/>
        <v/>
      </c>
      <c r="H53" s="42" t="str">
        <f t="shared" si="4"/>
        <v/>
      </c>
      <c r="I53" s="1"/>
      <c r="J53" s="1"/>
      <c r="K53" s="1"/>
      <c r="R53" s="40">
        <f>'Plan Plate - OD input'!K36</f>
        <v>0</v>
      </c>
      <c r="S53" s="40">
        <f>'Plan Plate - OD input'!K37</f>
        <v>0</v>
      </c>
    </row>
    <row r="54" spans="2:25" ht="18" customHeight="1" x14ac:dyDescent="0.3">
      <c r="B54" s="1"/>
      <c r="C54" s="14" t="str">
        <f>'Plan Plate - OD input'!K19</f>
        <v>Sample N°31</v>
      </c>
      <c r="D54" s="9" t="str">
        <f t="shared" si="0"/>
        <v/>
      </c>
      <c r="E54" s="9" t="str">
        <f t="shared" si="1"/>
        <v/>
      </c>
      <c r="F54" s="8" t="str">
        <f t="shared" si="2"/>
        <v/>
      </c>
      <c r="G54" s="65" t="str">
        <f t="shared" si="3"/>
        <v/>
      </c>
      <c r="H54" s="42" t="str">
        <f t="shared" si="4"/>
        <v/>
      </c>
      <c r="I54" s="1"/>
      <c r="J54" s="1"/>
      <c r="K54" s="1"/>
      <c r="R54" s="40">
        <f>'Plan Plate - OD input'!K38</f>
        <v>0</v>
      </c>
      <c r="S54" s="40">
        <f>'Plan Plate - OD input'!K39</f>
        <v>0</v>
      </c>
    </row>
    <row r="55" spans="2:25" ht="18" customHeight="1" x14ac:dyDescent="0.3">
      <c r="B55" s="1"/>
      <c r="C55" s="14" t="str">
        <f>'Plan Plate - OD input'!K21</f>
        <v>Sample N°32</v>
      </c>
      <c r="D55" s="9" t="str">
        <f t="shared" si="0"/>
        <v/>
      </c>
      <c r="E55" s="9" t="str">
        <f t="shared" si="1"/>
        <v/>
      </c>
      <c r="F55" s="8" t="str">
        <f t="shared" si="2"/>
        <v/>
      </c>
      <c r="G55" s="65" t="str">
        <f t="shared" si="3"/>
        <v/>
      </c>
      <c r="H55" s="42" t="str">
        <f t="shared" si="4"/>
        <v/>
      </c>
      <c r="I55" s="1"/>
      <c r="J55" s="1"/>
      <c r="K55" s="1"/>
      <c r="R55" s="40">
        <f>'Plan Plate - OD input'!K40</f>
        <v>0</v>
      </c>
      <c r="S55" s="40">
        <f>'Plan Plate - OD input'!K41</f>
        <v>0</v>
      </c>
    </row>
    <row r="56" spans="2:25" ht="18" customHeight="1" x14ac:dyDescent="0.3">
      <c r="B56" s="1"/>
      <c r="C56" s="14" t="str">
        <f>'Plan Plate - OD input'!K23</f>
        <v>Sample N°33</v>
      </c>
      <c r="D56" s="9" t="str">
        <f t="shared" si="0"/>
        <v/>
      </c>
      <c r="E56" s="9" t="str">
        <f t="shared" si="1"/>
        <v/>
      </c>
      <c r="F56" s="8" t="str">
        <f t="shared" si="2"/>
        <v/>
      </c>
      <c r="G56" s="65" t="str">
        <f t="shared" si="3"/>
        <v/>
      </c>
      <c r="H56" s="42" t="str">
        <f t="shared" si="4"/>
        <v/>
      </c>
      <c r="I56" s="1"/>
      <c r="J56" s="1"/>
      <c r="K56" s="1"/>
      <c r="R56" s="40">
        <f>'Plan Plate - OD input'!K42</f>
        <v>0</v>
      </c>
      <c r="S56" s="40">
        <f>'Plan Plate - OD input'!K43</f>
        <v>0</v>
      </c>
    </row>
    <row r="57" spans="2:25" ht="18" customHeight="1" x14ac:dyDescent="0.3">
      <c r="B57" s="1"/>
      <c r="C57" s="14" t="str">
        <f>'Plan Plate - OD input'!L17</f>
        <v>Sample N°34</v>
      </c>
      <c r="D57" s="9" t="str">
        <f t="shared" si="0"/>
        <v/>
      </c>
      <c r="E57" s="9" t="str">
        <f t="shared" si="1"/>
        <v/>
      </c>
      <c r="F57" s="8" t="str">
        <f t="shared" si="2"/>
        <v/>
      </c>
      <c r="G57" s="65" t="str">
        <f t="shared" si="3"/>
        <v/>
      </c>
      <c r="H57" s="42" t="str">
        <f t="shared" si="4"/>
        <v/>
      </c>
      <c r="I57" s="1"/>
      <c r="J57" s="1"/>
      <c r="K57" s="1"/>
      <c r="R57" s="40">
        <f>'Plan Plate - OD input'!L36</f>
        <v>0</v>
      </c>
      <c r="S57" s="40">
        <f>'Plan Plate - OD input'!L37</f>
        <v>0</v>
      </c>
    </row>
    <row r="58" spans="2:25" ht="18" customHeight="1" x14ac:dyDescent="0.3">
      <c r="B58" s="1"/>
      <c r="C58" s="14" t="str">
        <f>'Plan Plate - OD input'!L19</f>
        <v>Sample N°35</v>
      </c>
      <c r="D58" s="9" t="str">
        <f t="shared" si="0"/>
        <v/>
      </c>
      <c r="E58" s="9" t="str">
        <f t="shared" si="1"/>
        <v/>
      </c>
      <c r="F58" s="8" t="str">
        <f t="shared" si="2"/>
        <v/>
      </c>
      <c r="G58" s="65" t="str">
        <f t="shared" si="3"/>
        <v/>
      </c>
      <c r="H58" s="42" t="str">
        <f t="shared" si="4"/>
        <v/>
      </c>
      <c r="I58" s="1"/>
      <c r="J58" s="1"/>
      <c r="K58" s="1"/>
      <c r="R58" s="40">
        <f>'Plan Plate - OD input'!L38</f>
        <v>0</v>
      </c>
      <c r="S58" s="40">
        <f>'Plan Plate - OD input'!L39</f>
        <v>0</v>
      </c>
    </row>
    <row r="59" spans="2:25" ht="18" customHeight="1" x14ac:dyDescent="0.3">
      <c r="B59" s="1"/>
      <c r="C59" s="14" t="str">
        <f>'Plan Plate - OD input'!L21</f>
        <v>Sample N°36</v>
      </c>
      <c r="D59" s="9" t="str">
        <f t="shared" si="0"/>
        <v/>
      </c>
      <c r="E59" s="9" t="str">
        <f t="shared" si="1"/>
        <v/>
      </c>
      <c r="F59" s="8" t="str">
        <f t="shared" si="2"/>
        <v/>
      </c>
      <c r="G59" s="65" t="str">
        <f t="shared" si="3"/>
        <v/>
      </c>
      <c r="H59" s="42" t="str">
        <f t="shared" si="4"/>
        <v/>
      </c>
      <c r="I59" s="1"/>
      <c r="J59" s="1"/>
      <c r="K59" s="1"/>
      <c r="R59" s="40">
        <f>'Plan Plate - OD input'!L40</f>
        <v>0</v>
      </c>
      <c r="S59" s="40">
        <f>'Plan Plate - OD input'!L41</f>
        <v>0</v>
      </c>
    </row>
    <row r="60" spans="2:25" ht="18" customHeight="1" x14ac:dyDescent="0.3">
      <c r="B60" s="1"/>
      <c r="C60" s="14" t="str">
        <f>'Plan Plate - OD input'!L23</f>
        <v>Sample N°37</v>
      </c>
      <c r="D60" s="9" t="str">
        <f t="shared" si="0"/>
        <v/>
      </c>
      <c r="E60" s="9" t="str">
        <f t="shared" si="1"/>
        <v/>
      </c>
      <c r="F60" s="8" t="str">
        <f t="shared" si="2"/>
        <v/>
      </c>
      <c r="G60" s="65" t="str">
        <f t="shared" si="3"/>
        <v/>
      </c>
      <c r="H60" s="42" t="str">
        <f t="shared" si="4"/>
        <v/>
      </c>
      <c r="I60" s="1"/>
      <c r="J60" s="1"/>
      <c r="K60" s="1"/>
      <c r="R60" s="40">
        <f>'Plan Plate - OD input'!L42</f>
        <v>0</v>
      </c>
      <c r="S60" s="40">
        <f>'Plan Plate - OD input'!L43</f>
        <v>0</v>
      </c>
    </row>
    <row r="61" spans="2:25" ht="18" customHeight="1" x14ac:dyDescent="0.3">
      <c r="B61" s="1"/>
      <c r="C61" s="14" t="str">
        <f>'Plan Plate - OD input'!M17</f>
        <v>Sample N°38</v>
      </c>
      <c r="D61" s="9" t="str">
        <f t="shared" si="0"/>
        <v/>
      </c>
      <c r="E61" s="9" t="str">
        <f t="shared" si="1"/>
        <v/>
      </c>
      <c r="F61" s="8" t="str">
        <f t="shared" si="2"/>
        <v/>
      </c>
      <c r="G61" s="65" t="str">
        <f t="shared" si="3"/>
        <v/>
      </c>
      <c r="H61" s="42" t="str">
        <f t="shared" si="4"/>
        <v/>
      </c>
      <c r="I61" s="1"/>
      <c r="J61" s="1"/>
      <c r="K61" s="1"/>
      <c r="R61" s="40">
        <f>'Plan Plate - OD input'!M36</f>
        <v>0</v>
      </c>
      <c r="S61" s="40">
        <f>'Plan Plate - OD input'!M37</f>
        <v>0</v>
      </c>
    </row>
    <row r="62" spans="2:25" ht="18" customHeight="1" x14ac:dyDescent="0.3">
      <c r="B62" s="1"/>
      <c r="C62" s="14" t="str">
        <f>'Plan Plate - OD input'!M19</f>
        <v>Sample N°39</v>
      </c>
      <c r="D62" s="9" t="str">
        <f t="shared" si="0"/>
        <v/>
      </c>
      <c r="E62" s="9" t="str">
        <f t="shared" si="1"/>
        <v/>
      </c>
      <c r="F62" s="8" t="str">
        <f t="shared" si="2"/>
        <v/>
      </c>
      <c r="G62" s="65" t="str">
        <f t="shared" si="3"/>
        <v/>
      </c>
      <c r="H62" s="42" t="str">
        <f t="shared" si="4"/>
        <v/>
      </c>
      <c r="I62" s="1"/>
      <c r="J62" s="1"/>
      <c r="K62" s="1"/>
      <c r="R62" s="40">
        <f>'Plan Plate - OD input'!M38</f>
        <v>0</v>
      </c>
      <c r="S62" s="40">
        <f>'Plan Plate - OD input'!M39</f>
        <v>0</v>
      </c>
    </row>
    <row r="63" spans="2:25" s="1" customFormat="1" ht="18" customHeight="1" x14ac:dyDescent="0.3">
      <c r="C63" s="14" t="str">
        <f>'Plan Plate - OD input'!M21</f>
        <v>Sample N°40</v>
      </c>
      <c r="D63" s="9" t="str">
        <f t="shared" si="0"/>
        <v/>
      </c>
      <c r="E63" s="9" t="str">
        <f t="shared" si="1"/>
        <v/>
      </c>
      <c r="F63" s="8" t="str">
        <f t="shared" si="2"/>
        <v/>
      </c>
      <c r="G63" s="65" t="str">
        <f t="shared" si="3"/>
        <v/>
      </c>
      <c r="H63" s="42" t="str">
        <f t="shared" si="4"/>
        <v/>
      </c>
      <c r="P63" s="22"/>
      <c r="Q63" s="22"/>
      <c r="R63" s="40">
        <f>'Plan Plate - OD input'!M40</f>
        <v>0</v>
      </c>
      <c r="S63" s="40">
        <f>'Plan Plate - OD input'!M41</f>
        <v>0</v>
      </c>
      <c r="T63" s="22"/>
      <c r="U63" s="22"/>
      <c r="V63" s="22"/>
      <c r="W63" s="22"/>
      <c r="X63" s="22"/>
      <c r="Y63" s="22"/>
    </row>
    <row r="64" spans="2:25" s="1" customFormat="1" ht="18" customHeight="1" x14ac:dyDescent="0.3">
      <c r="C64" s="14" t="str">
        <f>'Plan Plate - OD input'!M23</f>
        <v>Sample N°41</v>
      </c>
      <c r="D64" s="9" t="str">
        <f t="shared" si="0"/>
        <v/>
      </c>
      <c r="E64" s="9" t="str">
        <f t="shared" si="1"/>
        <v/>
      </c>
      <c r="F64" s="8" t="str">
        <f t="shared" si="2"/>
        <v/>
      </c>
      <c r="G64" s="65" t="str">
        <f t="shared" si="3"/>
        <v/>
      </c>
      <c r="H64" s="42" t="str">
        <f t="shared" si="4"/>
        <v/>
      </c>
      <c r="P64" s="22"/>
      <c r="Q64" s="22"/>
      <c r="R64" s="40">
        <f>'Plan Plate - OD input'!M42</f>
        <v>0</v>
      </c>
      <c r="S64" s="40">
        <f>'Plan Plate - OD input'!M43</f>
        <v>0</v>
      </c>
      <c r="T64" s="22"/>
      <c r="U64" s="22"/>
      <c r="V64" s="22"/>
      <c r="W64" s="22"/>
      <c r="X64" s="22"/>
      <c r="Y64" s="22"/>
    </row>
    <row r="65" spans="2:25" s="1" customFormat="1" ht="18" customHeight="1" x14ac:dyDescent="0.3">
      <c r="C65" s="14" t="str">
        <f>'Plan Plate - OD input'!N17</f>
        <v>Sample N°42</v>
      </c>
      <c r="D65" s="9" t="str">
        <f t="shared" si="0"/>
        <v/>
      </c>
      <c r="E65" s="9" t="str">
        <f t="shared" si="1"/>
        <v/>
      </c>
      <c r="F65" s="8" t="str">
        <f t="shared" si="2"/>
        <v/>
      </c>
      <c r="G65" s="65" t="str">
        <f t="shared" si="3"/>
        <v/>
      </c>
      <c r="H65" s="42" t="str">
        <f t="shared" si="4"/>
        <v/>
      </c>
      <c r="P65" s="22"/>
      <c r="Q65" s="22"/>
      <c r="R65" s="40">
        <f>'Plan Plate - OD input'!N36</f>
        <v>0</v>
      </c>
      <c r="S65" s="40">
        <f>'Plan Plate - OD input'!N37</f>
        <v>0</v>
      </c>
      <c r="T65" s="22"/>
      <c r="U65" s="22"/>
      <c r="V65" s="22"/>
      <c r="W65" s="22"/>
      <c r="X65" s="22"/>
      <c r="Y65" s="22"/>
    </row>
    <row r="66" spans="2:25" s="1" customFormat="1" ht="18" customHeight="1" x14ac:dyDescent="0.3">
      <c r="C66" s="14" t="str">
        <f>'Plan Plate - OD input'!N19</f>
        <v>Sample N°43</v>
      </c>
      <c r="D66" s="9" t="str">
        <f t="shared" si="0"/>
        <v/>
      </c>
      <c r="E66" s="9" t="str">
        <f t="shared" si="1"/>
        <v/>
      </c>
      <c r="F66" s="8" t="str">
        <f t="shared" si="2"/>
        <v/>
      </c>
      <c r="G66" s="65" t="str">
        <f t="shared" si="3"/>
        <v/>
      </c>
      <c r="H66" s="42" t="str">
        <f t="shared" si="4"/>
        <v/>
      </c>
      <c r="P66" s="22"/>
      <c r="Q66" s="22"/>
      <c r="R66" s="40">
        <f>'Plan Plate - OD input'!N38</f>
        <v>0</v>
      </c>
      <c r="S66" s="40">
        <f>'Plan Plate - OD input'!N39</f>
        <v>0</v>
      </c>
      <c r="T66" s="22"/>
      <c r="U66" s="22"/>
      <c r="V66" s="22"/>
      <c r="W66" s="22"/>
      <c r="X66" s="22"/>
      <c r="Y66" s="22"/>
    </row>
    <row r="67" spans="2:25" s="1" customFormat="1" ht="18" customHeight="1" x14ac:dyDescent="0.3">
      <c r="C67" s="14" t="str">
        <f>'Plan Plate - OD input'!N21</f>
        <v>Sample N°44</v>
      </c>
      <c r="D67" s="9" t="str">
        <f t="shared" si="0"/>
        <v/>
      </c>
      <c r="E67" s="9" t="str">
        <f t="shared" si="1"/>
        <v/>
      </c>
      <c r="F67" s="8" t="str">
        <f t="shared" si="2"/>
        <v/>
      </c>
      <c r="G67" s="65" t="str">
        <f t="shared" si="3"/>
        <v/>
      </c>
      <c r="H67" s="42" t="str">
        <f t="shared" si="4"/>
        <v/>
      </c>
      <c r="P67" s="22"/>
      <c r="Q67" s="22"/>
      <c r="R67" s="40">
        <f>'Plan Plate - OD input'!N40</f>
        <v>0</v>
      </c>
      <c r="S67" s="40">
        <f>'Plan Plate - OD input'!N41</f>
        <v>0</v>
      </c>
      <c r="T67" s="22"/>
      <c r="U67" s="22"/>
      <c r="V67" s="22"/>
      <c r="W67" s="22"/>
      <c r="X67" s="22"/>
      <c r="Y67" s="22"/>
    </row>
    <row r="68" spans="2:25" s="1" customFormat="1" ht="18" customHeight="1" thickBot="1" x14ac:dyDescent="0.35">
      <c r="C68" s="15" t="str">
        <f>'Plan Plate - OD input'!N23</f>
        <v>Sample N°45</v>
      </c>
      <c r="D68" s="9" t="str">
        <f t="shared" si="0"/>
        <v/>
      </c>
      <c r="E68" s="9" t="str">
        <f t="shared" si="1"/>
        <v/>
      </c>
      <c r="F68" s="8" t="str">
        <f t="shared" si="2"/>
        <v/>
      </c>
      <c r="G68" s="65" t="str">
        <f t="shared" si="3"/>
        <v/>
      </c>
      <c r="H68" s="42" t="str">
        <f t="shared" si="4"/>
        <v/>
      </c>
      <c r="P68" s="22"/>
      <c r="Q68" s="22"/>
      <c r="R68" s="40">
        <f>'Plan Plate - OD input'!N42</f>
        <v>0</v>
      </c>
      <c r="S68" s="40">
        <f>'Plan Plate - OD input'!N43</f>
        <v>0</v>
      </c>
      <c r="T68" s="22"/>
      <c r="U68" s="22"/>
      <c r="V68" s="22"/>
      <c r="W68" s="22"/>
      <c r="X68" s="22"/>
      <c r="Y68" s="22"/>
    </row>
    <row r="69" spans="2:25" s="1" customFormat="1" ht="18" customHeight="1" x14ac:dyDescent="0.3"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2:25" s="1" customFormat="1" x14ac:dyDescent="0.3">
      <c r="H70" s="6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2:25" s="1" customFormat="1" x14ac:dyDescent="0.3">
      <c r="H71" s="6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2:25" s="1" customFormat="1" x14ac:dyDescent="0.3">
      <c r="B72" s="24" t="s">
        <v>102</v>
      </c>
      <c r="C72" s="38"/>
      <c r="H72" s="6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2:25" s="1" customFormat="1" x14ac:dyDescent="0.3">
      <c r="C73" s="11"/>
      <c r="H73" s="6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2:25" s="1" customFormat="1" ht="18" x14ac:dyDescent="0.35">
      <c r="B74" s="24" t="s">
        <v>10</v>
      </c>
      <c r="C74" s="39"/>
      <c r="H74" s="6"/>
      <c r="I74" s="1" t="s">
        <v>103</v>
      </c>
      <c r="J74" s="26" t="s">
        <v>19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2:25" s="1" customFormat="1" x14ac:dyDescent="0.3">
      <c r="H75" s="6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2:25" s="1" customFormat="1" x14ac:dyDescent="0.3">
      <c r="H76" s="6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2:25" s="1" customFormat="1" x14ac:dyDescent="0.3">
      <c r="H77" s="6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2:25" s="1" customFormat="1" x14ac:dyDescent="0.3">
      <c r="H78" s="6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2:25" s="1" customFormat="1" x14ac:dyDescent="0.3">
      <c r="H79" s="6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2:25" s="1" customFormat="1" x14ac:dyDescent="0.3">
      <c r="H80" s="6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8:25" s="1" customFormat="1" x14ac:dyDescent="0.3">
      <c r="H81" s="6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8:25" s="1" customFormat="1" x14ac:dyDescent="0.3">
      <c r="H82" s="6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8:25" s="1" customFormat="1" x14ac:dyDescent="0.3">
      <c r="H83" s="6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8:25" s="1" customFormat="1" x14ac:dyDescent="0.3">
      <c r="H84" s="6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8:25" s="1" customFormat="1" x14ac:dyDescent="0.3">
      <c r="H85" s="6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8:25" s="1" customFormat="1" x14ac:dyDescent="0.3">
      <c r="H86" s="6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8:25" s="1" customFormat="1" x14ac:dyDescent="0.3">
      <c r="H87" s="6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8:25" s="1" customFormat="1" x14ac:dyDescent="0.3">
      <c r="H88" s="6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8:25" s="1" customFormat="1" x14ac:dyDescent="0.3">
      <c r="H89" s="6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8:25" s="1" customFormat="1" x14ac:dyDescent="0.3">
      <c r="H90" s="6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8:25" s="1" customFormat="1" x14ac:dyDescent="0.3">
      <c r="H91" s="6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8:25" s="1" customFormat="1" x14ac:dyDescent="0.3">
      <c r="H92" s="6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8:25" s="1" customFormat="1" x14ac:dyDescent="0.3">
      <c r="H93" s="6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8:25" s="1" customFormat="1" x14ac:dyDescent="0.3">
      <c r="H94" s="6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8:25" s="1" customFormat="1" x14ac:dyDescent="0.3">
      <c r="H95" s="6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8:25" s="1" customFormat="1" x14ac:dyDescent="0.3">
      <c r="H96" s="6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8:25" s="1" customFormat="1" x14ac:dyDescent="0.3">
      <c r="H97" s="6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8:25" s="1" customFormat="1" x14ac:dyDescent="0.3">
      <c r="H98" s="6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8:25" s="1" customFormat="1" x14ac:dyDescent="0.3">
      <c r="H99" s="6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8:25" s="1" customFormat="1" x14ac:dyDescent="0.3">
      <c r="H100" s="6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8:25" s="1" customFormat="1" x14ac:dyDescent="0.3">
      <c r="H101" s="6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8:25" s="1" customFormat="1" x14ac:dyDescent="0.3">
      <c r="H102" s="6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8:25" s="1" customFormat="1" x14ac:dyDescent="0.3">
      <c r="H103" s="6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8:25" s="1" customFormat="1" x14ac:dyDescent="0.3">
      <c r="H104" s="6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8:25" s="1" customFormat="1" x14ac:dyDescent="0.3">
      <c r="H105" s="6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8:25" s="1" customFormat="1" x14ac:dyDescent="0.3">
      <c r="H106" s="6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8:25" s="1" customFormat="1" x14ac:dyDescent="0.3">
      <c r="H107" s="6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8:25" s="1" customFormat="1" x14ac:dyDescent="0.3">
      <c r="H108" s="6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8:25" s="1" customFormat="1" x14ac:dyDescent="0.3">
      <c r="H109" s="6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8:25" s="1" customFormat="1" x14ac:dyDescent="0.3">
      <c r="H110" s="6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8:25" s="1" customFormat="1" x14ac:dyDescent="0.3">
      <c r="H111" s="6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8:25" s="1" customFormat="1" x14ac:dyDescent="0.3">
      <c r="H112" s="6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8:25" s="1" customFormat="1" x14ac:dyDescent="0.3">
      <c r="H113" s="6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8:25" s="1" customFormat="1" x14ac:dyDescent="0.3">
      <c r="H114" s="6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8:25" s="1" customFormat="1" x14ac:dyDescent="0.3">
      <c r="H115" s="6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8:25" s="1" customFormat="1" x14ac:dyDescent="0.3">
      <c r="H116" s="6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8:25" s="1" customFormat="1" x14ac:dyDescent="0.3">
      <c r="H117" s="6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8:25" s="1" customFormat="1" x14ac:dyDescent="0.3">
      <c r="H118" s="6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8:25" s="1" customFormat="1" x14ac:dyDescent="0.3">
      <c r="H119" s="6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8:25" s="1" customFormat="1" x14ac:dyDescent="0.3">
      <c r="H120" s="6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8:25" s="1" customFormat="1" x14ac:dyDescent="0.3">
      <c r="H121" s="6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8:25" s="1" customFormat="1" x14ac:dyDescent="0.3">
      <c r="H122" s="6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8:25" s="1" customFormat="1" x14ac:dyDescent="0.3">
      <c r="H123" s="6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8:25" s="1" customFormat="1" x14ac:dyDescent="0.3">
      <c r="H124" s="6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8:25" s="1" customFormat="1" x14ac:dyDescent="0.3">
      <c r="H125" s="6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8:25" s="1" customFormat="1" x14ac:dyDescent="0.3">
      <c r="H126" s="6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8:25" s="1" customFormat="1" x14ac:dyDescent="0.3">
      <c r="H127" s="6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8:25" s="1" customFormat="1" x14ac:dyDescent="0.3">
      <c r="H128" s="6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8:25" s="1" customFormat="1" x14ac:dyDescent="0.3">
      <c r="H129" s="6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8:25" s="1" customFormat="1" x14ac:dyDescent="0.3">
      <c r="H130" s="6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8:25" s="1" customFormat="1" x14ac:dyDescent="0.3">
      <c r="H131" s="6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8:25" s="1" customFormat="1" x14ac:dyDescent="0.3">
      <c r="H132" s="6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8:25" s="1" customFormat="1" x14ac:dyDescent="0.3">
      <c r="H133" s="6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8:25" s="1" customFormat="1" x14ac:dyDescent="0.3">
      <c r="H134" s="6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8:25" s="1" customFormat="1" x14ac:dyDescent="0.3">
      <c r="H135" s="6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8:25" s="1" customFormat="1" x14ac:dyDescent="0.3">
      <c r="H136" s="6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8:25" s="1" customFormat="1" x14ac:dyDescent="0.3">
      <c r="H137" s="6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8:25" s="1" customFormat="1" x14ac:dyDescent="0.3">
      <c r="H138" s="6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8:25" s="1" customFormat="1" x14ac:dyDescent="0.3">
      <c r="H139" s="6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8:25" s="1" customFormat="1" x14ac:dyDescent="0.3">
      <c r="H140" s="6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8:25" s="1" customFormat="1" x14ac:dyDescent="0.3">
      <c r="H141" s="6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8:25" s="1" customFormat="1" x14ac:dyDescent="0.3">
      <c r="H142" s="6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8:25" s="1" customFormat="1" x14ac:dyDescent="0.3">
      <c r="H143" s="6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8:25" s="1" customFormat="1" x14ac:dyDescent="0.3">
      <c r="H144" s="6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8:25" s="1" customFormat="1" x14ac:dyDescent="0.3">
      <c r="H145" s="6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8:25" s="1" customFormat="1" x14ac:dyDescent="0.3">
      <c r="H146" s="6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8:25" s="1" customFormat="1" x14ac:dyDescent="0.3">
      <c r="H147" s="6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8:25" s="1" customFormat="1" x14ac:dyDescent="0.3">
      <c r="H148" s="6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8:25" s="1" customFormat="1" x14ac:dyDescent="0.3">
      <c r="H149" s="6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8:25" s="1" customFormat="1" x14ac:dyDescent="0.3">
      <c r="H150" s="6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8:25" s="1" customFormat="1" x14ac:dyDescent="0.3">
      <c r="H151" s="6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8:25" s="1" customFormat="1" x14ac:dyDescent="0.3">
      <c r="H152" s="6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8:25" s="1" customFormat="1" x14ac:dyDescent="0.3">
      <c r="H153" s="6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8:25" s="1" customFormat="1" x14ac:dyDescent="0.3">
      <c r="H154" s="6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8:25" s="1" customFormat="1" x14ac:dyDescent="0.3">
      <c r="H155" s="6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8:25" s="1" customFormat="1" x14ac:dyDescent="0.3">
      <c r="H156" s="6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8:25" s="1" customFormat="1" x14ac:dyDescent="0.3">
      <c r="H157" s="6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8:25" s="1" customFormat="1" x14ac:dyDescent="0.3">
      <c r="H158" s="6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8:25" s="1" customFormat="1" x14ac:dyDescent="0.3">
      <c r="H159" s="6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8:25" s="1" customFormat="1" x14ac:dyDescent="0.3">
      <c r="H160" s="6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8:25" s="1" customFormat="1" x14ac:dyDescent="0.3">
      <c r="H161" s="6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8:25" s="1" customFormat="1" x14ac:dyDescent="0.3">
      <c r="H162" s="6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8:25" s="1" customFormat="1" x14ac:dyDescent="0.3">
      <c r="H163" s="6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8:25" s="1" customFormat="1" x14ac:dyDescent="0.3">
      <c r="H164" s="6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8:25" s="1" customFormat="1" x14ac:dyDescent="0.3">
      <c r="H165" s="6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8:25" s="1" customFormat="1" x14ac:dyDescent="0.3">
      <c r="H166" s="6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8:25" s="1" customFormat="1" x14ac:dyDescent="0.3">
      <c r="H167" s="6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8:25" s="1" customFormat="1" x14ac:dyDescent="0.3">
      <c r="H168" s="6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8:25" s="1" customFormat="1" x14ac:dyDescent="0.3">
      <c r="H169" s="6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8:25" s="1" customFormat="1" x14ac:dyDescent="0.3">
      <c r="H170" s="6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8:25" s="1" customFormat="1" x14ac:dyDescent="0.3">
      <c r="H171" s="6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8:25" s="1" customFormat="1" x14ac:dyDescent="0.3">
      <c r="H172" s="6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8:25" s="1" customFormat="1" x14ac:dyDescent="0.3">
      <c r="H173" s="6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8:25" s="1" customFormat="1" x14ac:dyDescent="0.3">
      <c r="H174" s="6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8:25" s="1" customFormat="1" x14ac:dyDescent="0.3">
      <c r="H175" s="6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8:25" s="1" customFormat="1" x14ac:dyDescent="0.3">
      <c r="H176" s="6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8:25" s="1" customFormat="1" x14ac:dyDescent="0.3">
      <c r="H177" s="6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8:25" s="1" customFormat="1" x14ac:dyDescent="0.3">
      <c r="H178" s="6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8:25" s="1" customFormat="1" x14ac:dyDescent="0.3">
      <c r="H179" s="6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8:25" s="1" customFormat="1" x14ac:dyDescent="0.3">
      <c r="H180" s="6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8:25" s="1" customFormat="1" x14ac:dyDescent="0.3">
      <c r="H181" s="6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8:25" s="1" customFormat="1" x14ac:dyDescent="0.3">
      <c r="H182" s="6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8:25" s="1" customFormat="1" x14ac:dyDescent="0.3">
      <c r="H183" s="6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8:25" s="1" customFormat="1" x14ac:dyDescent="0.3">
      <c r="H184" s="6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8:25" s="1" customFormat="1" x14ac:dyDescent="0.3">
      <c r="H185" s="6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8:25" s="1" customFormat="1" x14ac:dyDescent="0.3">
      <c r="H186" s="6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8:25" s="1" customFormat="1" x14ac:dyDescent="0.3">
      <c r="H187" s="6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8:25" s="1" customFormat="1" x14ac:dyDescent="0.3">
      <c r="H188" s="6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8:25" s="1" customFormat="1" x14ac:dyDescent="0.3">
      <c r="H189" s="6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8:25" s="1" customFormat="1" x14ac:dyDescent="0.3">
      <c r="H190" s="6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8:25" s="1" customFormat="1" x14ac:dyDescent="0.3">
      <c r="H191" s="6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8:25" s="1" customFormat="1" x14ac:dyDescent="0.3">
      <c r="H192" s="6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8:25" s="1" customFormat="1" x14ac:dyDescent="0.3">
      <c r="H193" s="6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8:25" s="1" customFormat="1" x14ac:dyDescent="0.3">
      <c r="H194" s="6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8:25" s="1" customFormat="1" x14ac:dyDescent="0.3">
      <c r="H195" s="6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8:25" s="1" customFormat="1" x14ac:dyDescent="0.3">
      <c r="H196" s="6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8:25" s="1" customFormat="1" x14ac:dyDescent="0.3">
      <c r="H197" s="6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8:25" s="1" customFormat="1" x14ac:dyDescent="0.3">
      <c r="H198" s="6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8:25" s="1" customFormat="1" x14ac:dyDescent="0.3">
      <c r="H199" s="6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8:25" s="1" customFormat="1" x14ac:dyDescent="0.3">
      <c r="H200" s="6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8:25" s="1" customFormat="1" x14ac:dyDescent="0.3">
      <c r="H201" s="6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8:25" s="1" customFormat="1" x14ac:dyDescent="0.3">
      <c r="H202" s="6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8:25" s="1" customFormat="1" x14ac:dyDescent="0.3">
      <c r="H203" s="6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8:25" s="1" customFormat="1" x14ac:dyDescent="0.3">
      <c r="H204" s="6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8:25" s="1" customFormat="1" x14ac:dyDescent="0.3">
      <c r="H205" s="6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8:25" s="1" customFormat="1" x14ac:dyDescent="0.3">
      <c r="H206" s="6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8:25" s="1" customFormat="1" x14ac:dyDescent="0.3">
      <c r="H207" s="6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8:25" s="1" customFormat="1" x14ac:dyDescent="0.3">
      <c r="H208" s="6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8:25" s="1" customFormat="1" x14ac:dyDescent="0.3">
      <c r="H209" s="6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8:25" s="1" customFormat="1" x14ac:dyDescent="0.3">
      <c r="H210" s="6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8:25" s="1" customFormat="1" x14ac:dyDescent="0.3">
      <c r="H211" s="6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8:25" s="1" customFormat="1" x14ac:dyDescent="0.3">
      <c r="H212" s="6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8:25" s="1" customFormat="1" x14ac:dyDescent="0.3">
      <c r="H213" s="6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8:25" s="1" customFormat="1" x14ac:dyDescent="0.3">
      <c r="H214" s="6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8:25" s="1" customFormat="1" x14ac:dyDescent="0.3">
      <c r="H215" s="6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8:25" s="1" customFormat="1" x14ac:dyDescent="0.3">
      <c r="H216" s="6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8:25" s="1" customFormat="1" x14ac:dyDescent="0.3">
      <c r="H217" s="6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8:25" s="1" customFormat="1" x14ac:dyDescent="0.3">
      <c r="H218" s="6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8:25" s="1" customFormat="1" x14ac:dyDescent="0.3">
      <c r="H219" s="6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8:25" s="1" customFormat="1" x14ac:dyDescent="0.3">
      <c r="H220" s="6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8:25" s="1" customFormat="1" x14ac:dyDescent="0.3">
      <c r="H221" s="6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8:25" s="1" customFormat="1" x14ac:dyDescent="0.3">
      <c r="H222" s="6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8:25" s="1" customFormat="1" x14ac:dyDescent="0.3">
      <c r="H223" s="6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8:25" s="1" customFormat="1" x14ac:dyDescent="0.3">
      <c r="H224" s="6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8:25" s="1" customFormat="1" x14ac:dyDescent="0.3">
      <c r="H225" s="6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8:25" s="1" customFormat="1" x14ac:dyDescent="0.3">
      <c r="H226" s="6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8:25" s="1" customFormat="1" x14ac:dyDescent="0.3">
      <c r="H227" s="6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8:25" s="1" customFormat="1" x14ac:dyDescent="0.3">
      <c r="H228" s="6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8:25" s="1" customFormat="1" x14ac:dyDescent="0.3">
      <c r="H229" s="6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8:25" s="1" customFormat="1" x14ac:dyDescent="0.3">
      <c r="H230" s="6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8:25" s="1" customFormat="1" x14ac:dyDescent="0.3">
      <c r="H231" s="6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8:25" s="1" customFormat="1" x14ac:dyDescent="0.3">
      <c r="H232" s="6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8:25" s="1" customFormat="1" x14ac:dyDescent="0.3">
      <c r="H233" s="6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8:25" s="1" customFormat="1" x14ac:dyDescent="0.3">
      <c r="H234" s="6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8:25" s="1" customFormat="1" x14ac:dyDescent="0.3">
      <c r="H235" s="6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8:25" s="1" customFormat="1" x14ac:dyDescent="0.3">
      <c r="H236" s="6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8:25" s="1" customFormat="1" x14ac:dyDescent="0.3">
      <c r="H237" s="6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8:25" s="1" customFormat="1" x14ac:dyDescent="0.3">
      <c r="H238" s="6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8:25" s="1" customFormat="1" x14ac:dyDescent="0.3">
      <c r="H239" s="6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8:25" s="1" customFormat="1" x14ac:dyDescent="0.3">
      <c r="H240" s="6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8:25" s="1" customFormat="1" x14ac:dyDescent="0.3">
      <c r="H241" s="6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8:25" s="1" customFormat="1" x14ac:dyDescent="0.3">
      <c r="H242" s="6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8:25" s="1" customFormat="1" x14ac:dyDescent="0.3">
      <c r="H243" s="6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8:25" s="1" customFormat="1" x14ac:dyDescent="0.3">
      <c r="H244" s="6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8:25" s="1" customFormat="1" x14ac:dyDescent="0.3">
      <c r="H245" s="6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8:25" s="1" customFormat="1" x14ac:dyDescent="0.3">
      <c r="H246" s="6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8:25" s="1" customFormat="1" x14ac:dyDescent="0.3">
      <c r="H247" s="6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8:25" s="1" customFormat="1" x14ac:dyDescent="0.3">
      <c r="H248" s="6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8:25" s="1" customFormat="1" x14ac:dyDescent="0.3">
      <c r="H249" s="6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8:25" s="1" customFormat="1" x14ac:dyDescent="0.3">
      <c r="H250" s="6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8:25" s="1" customFormat="1" x14ac:dyDescent="0.3">
      <c r="H251" s="6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8:25" s="1" customFormat="1" x14ac:dyDescent="0.3">
      <c r="H252" s="6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8:25" s="1" customFormat="1" x14ac:dyDescent="0.3">
      <c r="H253" s="6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8:25" s="1" customFormat="1" x14ac:dyDescent="0.3">
      <c r="H254" s="6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8:25" s="1" customFormat="1" x14ac:dyDescent="0.3">
      <c r="H255" s="6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8:25" s="1" customFormat="1" x14ac:dyDescent="0.3">
      <c r="H256" s="6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8:25" s="1" customFormat="1" x14ac:dyDescent="0.3">
      <c r="H257" s="6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8:25" s="1" customFormat="1" x14ac:dyDescent="0.3">
      <c r="H258" s="6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8:25" s="1" customFormat="1" x14ac:dyDescent="0.3">
      <c r="H259" s="6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8:25" s="1" customFormat="1" x14ac:dyDescent="0.3">
      <c r="H260" s="6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8:25" s="1" customFormat="1" x14ac:dyDescent="0.3">
      <c r="H261" s="6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8:25" s="1" customFormat="1" x14ac:dyDescent="0.3">
      <c r="H262" s="6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8:25" s="1" customFormat="1" x14ac:dyDescent="0.3">
      <c r="H263" s="6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8:25" s="1" customFormat="1" x14ac:dyDescent="0.3">
      <c r="H264" s="6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8:25" s="1" customFormat="1" x14ac:dyDescent="0.3">
      <c r="H265" s="6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8:25" s="1" customFormat="1" x14ac:dyDescent="0.3">
      <c r="H266" s="6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8:25" s="1" customFormat="1" x14ac:dyDescent="0.3">
      <c r="H267" s="6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8:25" s="1" customFormat="1" x14ac:dyDescent="0.3">
      <c r="H268" s="6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8:25" s="1" customFormat="1" x14ac:dyDescent="0.3">
      <c r="H269" s="6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8:25" s="1" customFormat="1" x14ac:dyDescent="0.3">
      <c r="H270" s="6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8:25" s="1" customFormat="1" x14ac:dyDescent="0.3">
      <c r="H271" s="6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8:25" s="1" customFormat="1" x14ac:dyDescent="0.3">
      <c r="H272" s="6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8:25" s="1" customFormat="1" x14ac:dyDescent="0.3">
      <c r="H273" s="6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8:25" s="1" customFormat="1" x14ac:dyDescent="0.3">
      <c r="H274" s="6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8:25" s="1" customFormat="1" x14ac:dyDescent="0.3">
      <c r="H275" s="6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8:25" s="1" customFormat="1" x14ac:dyDescent="0.3">
      <c r="H276" s="6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8:25" s="1" customFormat="1" x14ac:dyDescent="0.3">
      <c r="H277" s="6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8:25" s="1" customFormat="1" x14ac:dyDescent="0.3">
      <c r="H278" s="6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8:25" s="1" customFormat="1" x14ac:dyDescent="0.3">
      <c r="H279" s="6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8:25" s="1" customFormat="1" x14ac:dyDescent="0.3">
      <c r="H280" s="6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8:25" s="1" customFormat="1" x14ac:dyDescent="0.3">
      <c r="H281" s="6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8:25" s="1" customFormat="1" x14ac:dyDescent="0.3">
      <c r="H282" s="6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8:25" s="1" customFormat="1" x14ac:dyDescent="0.3">
      <c r="H283" s="6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8:25" s="1" customFormat="1" x14ac:dyDescent="0.3">
      <c r="H284" s="6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8:25" s="1" customFormat="1" x14ac:dyDescent="0.3">
      <c r="H285" s="6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8:25" s="1" customFormat="1" x14ac:dyDescent="0.3">
      <c r="H286" s="6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8:25" s="1" customFormat="1" x14ac:dyDescent="0.3">
      <c r="H287" s="6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8:25" s="1" customFormat="1" x14ac:dyDescent="0.3">
      <c r="H288" s="6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8:25" s="1" customFormat="1" x14ac:dyDescent="0.3">
      <c r="H289" s="6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8:25" s="1" customFormat="1" x14ac:dyDescent="0.3">
      <c r="H290" s="6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8:25" s="1" customFormat="1" x14ac:dyDescent="0.3">
      <c r="H291" s="6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8:25" s="1" customFormat="1" x14ac:dyDescent="0.3">
      <c r="H292" s="6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8:25" s="1" customFormat="1" x14ac:dyDescent="0.3">
      <c r="H293" s="6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8:25" s="1" customFormat="1" x14ac:dyDescent="0.3">
      <c r="H294" s="6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8:25" s="1" customFormat="1" x14ac:dyDescent="0.3">
      <c r="H295" s="6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8:25" s="1" customFormat="1" x14ac:dyDescent="0.3">
      <c r="H296" s="6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8:25" s="1" customFormat="1" x14ac:dyDescent="0.3">
      <c r="H297" s="6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8:25" s="1" customFormat="1" x14ac:dyDescent="0.3">
      <c r="H298" s="6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8:25" s="1" customFormat="1" x14ac:dyDescent="0.3">
      <c r="H299" s="6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8:25" s="1" customFormat="1" x14ac:dyDescent="0.3">
      <c r="H300" s="6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8:25" s="1" customFormat="1" x14ac:dyDescent="0.3">
      <c r="H301" s="6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8:25" s="1" customFormat="1" x14ac:dyDescent="0.3">
      <c r="H302" s="6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8:25" s="1" customFormat="1" x14ac:dyDescent="0.3">
      <c r="H303" s="6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8:25" s="1" customFormat="1" x14ac:dyDescent="0.3">
      <c r="H304" s="6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8:25" s="1" customFormat="1" x14ac:dyDescent="0.3">
      <c r="H305" s="6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8:25" s="1" customFormat="1" x14ac:dyDescent="0.3">
      <c r="H306" s="6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8:25" s="1" customFormat="1" x14ac:dyDescent="0.3">
      <c r="H307" s="6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8:25" s="1" customFormat="1" x14ac:dyDescent="0.3">
      <c r="H308" s="6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8:25" s="1" customFormat="1" x14ac:dyDescent="0.3">
      <c r="H309" s="6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8:25" s="1" customFormat="1" x14ac:dyDescent="0.3">
      <c r="H310" s="6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8:25" s="1" customFormat="1" x14ac:dyDescent="0.3">
      <c r="H311" s="6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8:25" s="1" customFormat="1" x14ac:dyDescent="0.3">
      <c r="H312" s="6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8:25" s="1" customFormat="1" x14ac:dyDescent="0.3">
      <c r="H313" s="6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8:25" s="1" customFormat="1" x14ac:dyDescent="0.3">
      <c r="H314" s="6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8:25" s="1" customFormat="1" x14ac:dyDescent="0.3">
      <c r="H315" s="6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8:25" s="1" customFormat="1" x14ac:dyDescent="0.3">
      <c r="H316" s="6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8:25" s="1" customFormat="1" x14ac:dyDescent="0.3">
      <c r="H317" s="6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8:25" s="1" customFormat="1" x14ac:dyDescent="0.3">
      <c r="H318" s="6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8:25" s="1" customFormat="1" x14ac:dyDescent="0.3">
      <c r="H319" s="6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8:25" s="1" customFormat="1" x14ac:dyDescent="0.3">
      <c r="H320" s="6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8:25" s="1" customFormat="1" x14ac:dyDescent="0.3">
      <c r="H321" s="6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8:25" s="1" customFormat="1" x14ac:dyDescent="0.3">
      <c r="H322" s="6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8:25" s="1" customFormat="1" x14ac:dyDescent="0.3">
      <c r="H323" s="6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8:25" s="1" customFormat="1" x14ac:dyDescent="0.3">
      <c r="H324" s="6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8:25" s="1" customFormat="1" x14ac:dyDescent="0.3">
      <c r="H325" s="6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8:25" s="1" customFormat="1" x14ac:dyDescent="0.3">
      <c r="H326" s="6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8:25" s="1" customFormat="1" x14ac:dyDescent="0.3">
      <c r="H327" s="6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8:25" s="1" customFormat="1" x14ac:dyDescent="0.3">
      <c r="H328" s="6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8:25" s="1" customFormat="1" x14ac:dyDescent="0.3">
      <c r="H329" s="6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8:25" s="1" customFormat="1" x14ac:dyDescent="0.3">
      <c r="H330" s="6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8:25" s="1" customFormat="1" x14ac:dyDescent="0.3">
      <c r="H331" s="6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8:25" s="1" customFormat="1" x14ac:dyDescent="0.3">
      <c r="H332" s="6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8:25" s="1" customFormat="1" x14ac:dyDescent="0.3">
      <c r="H333" s="6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8:25" s="1" customFormat="1" x14ac:dyDescent="0.3">
      <c r="H334" s="6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8:25" s="1" customFormat="1" x14ac:dyDescent="0.3">
      <c r="H335" s="6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8:25" s="1" customFormat="1" x14ac:dyDescent="0.3">
      <c r="H336" s="6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8:25" s="1" customFormat="1" x14ac:dyDescent="0.3">
      <c r="H337" s="6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8:25" s="1" customFormat="1" x14ac:dyDescent="0.3">
      <c r="H338" s="6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8:25" s="1" customFormat="1" x14ac:dyDescent="0.3">
      <c r="H339" s="6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8:25" s="1" customFormat="1" x14ac:dyDescent="0.3">
      <c r="H340" s="6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8:25" s="1" customFormat="1" x14ac:dyDescent="0.3">
      <c r="H341" s="6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8:25" s="1" customFormat="1" x14ac:dyDescent="0.3">
      <c r="H342" s="6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8:25" s="1" customFormat="1" x14ac:dyDescent="0.3">
      <c r="H343" s="6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8:25" s="1" customFormat="1" x14ac:dyDescent="0.3">
      <c r="H344" s="6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8:25" s="1" customFormat="1" x14ac:dyDescent="0.3">
      <c r="H345" s="6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8:25" s="1" customFormat="1" x14ac:dyDescent="0.3">
      <c r="H346" s="6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8:25" s="1" customFormat="1" x14ac:dyDescent="0.3">
      <c r="H347" s="6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8:25" s="1" customFormat="1" x14ac:dyDescent="0.3">
      <c r="H348" s="6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8:25" s="1" customFormat="1" x14ac:dyDescent="0.3">
      <c r="H349" s="6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8:25" s="1" customFormat="1" x14ac:dyDescent="0.3">
      <c r="H350" s="6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8:25" s="1" customFormat="1" x14ac:dyDescent="0.3">
      <c r="H351" s="6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8:25" s="1" customFormat="1" x14ac:dyDescent="0.3">
      <c r="H352" s="6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8:25" s="1" customFormat="1" x14ac:dyDescent="0.3">
      <c r="H353" s="6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8:25" s="1" customFormat="1" x14ac:dyDescent="0.3">
      <c r="H354" s="6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8:25" s="1" customFormat="1" x14ac:dyDescent="0.3">
      <c r="H355" s="6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8:25" s="1" customFormat="1" x14ac:dyDescent="0.3">
      <c r="H356" s="6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8:25" s="1" customFormat="1" x14ac:dyDescent="0.3">
      <c r="H357" s="6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8:25" s="1" customFormat="1" x14ac:dyDescent="0.3">
      <c r="H358" s="6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8:25" s="1" customFormat="1" x14ac:dyDescent="0.3">
      <c r="H359" s="6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8:25" s="1" customFormat="1" x14ac:dyDescent="0.3">
      <c r="H360" s="6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8:25" s="1" customFormat="1" x14ac:dyDescent="0.3">
      <c r="H361" s="6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8:25" s="1" customFormat="1" x14ac:dyDescent="0.3">
      <c r="H362" s="6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8:25" s="1" customFormat="1" x14ac:dyDescent="0.3">
      <c r="H363" s="6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8:25" s="1" customFormat="1" x14ac:dyDescent="0.3">
      <c r="H364" s="6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8:25" s="1" customFormat="1" x14ac:dyDescent="0.3">
      <c r="H365" s="6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8:25" s="1" customFormat="1" x14ac:dyDescent="0.3">
      <c r="H366" s="6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8:25" s="1" customFormat="1" x14ac:dyDescent="0.3">
      <c r="H367" s="6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8:25" s="1" customFormat="1" x14ac:dyDescent="0.3">
      <c r="H368" s="6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8:25" s="1" customFormat="1" x14ac:dyDescent="0.3">
      <c r="H369" s="6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8:25" s="1" customFormat="1" x14ac:dyDescent="0.3">
      <c r="H370" s="6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8:25" s="1" customFormat="1" x14ac:dyDescent="0.3">
      <c r="H371" s="6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8:25" s="1" customFormat="1" x14ac:dyDescent="0.3">
      <c r="H372" s="6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8:25" s="1" customFormat="1" x14ac:dyDescent="0.3">
      <c r="H373" s="6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8:25" s="1" customFormat="1" x14ac:dyDescent="0.3">
      <c r="H374" s="6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8:25" s="1" customFormat="1" x14ac:dyDescent="0.3">
      <c r="H375" s="6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8:25" s="1" customFormat="1" x14ac:dyDescent="0.3">
      <c r="H376" s="6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8:25" s="1" customFormat="1" x14ac:dyDescent="0.3">
      <c r="H377" s="6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8:25" s="1" customFormat="1" x14ac:dyDescent="0.3">
      <c r="H378" s="6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8:25" s="1" customFormat="1" x14ac:dyDescent="0.3">
      <c r="H379" s="6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8:25" s="1" customFormat="1" x14ac:dyDescent="0.3">
      <c r="H380" s="6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8:25" s="1" customFormat="1" x14ac:dyDescent="0.3">
      <c r="H381" s="6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8:25" s="1" customFormat="1" x14ac:dyDescent="0.3">
      <c r="H382" s="6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8:25" s="1" customFormat="1" x14ac:dyDescent="0.3">
      <c r="H383" s="6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8:25" s="1" customFormat="1" x14ac:dyDescent="0.3">
      <c r="H384" s="6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8:25" s="1" customFormat="1" x14ac:dyDescent="0.3">
      <c r="H385" s="6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8:25" s="1" customFormat="1" x14ac:dyDescent="0.3">
      <c r="H386" s="6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8:25" s="1" customFormat="1" x14ac:dyDescent="0.3">
      <c r="H387" s="6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8:25" s="1" customFormat="1" x14ac:dyDescent="0.3">
      <c r="H388" s="6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8:25" s="1" customFormat="1" x14ac:dyDescent="0.3">
      <c r="H389" s="6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8:25" s="1" customFormat="1" x14ac:dyDescent="0.3">
      <c r="H390" s="6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8:25" s="1" customFormat="1" x14ac:dyDescent="0.3">
      <c r="H391" s="6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8:25" s="1" customFormat="1" x14ac:dyDescent="0.3">
      <c r="H392" s="6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8:25" s="1" customFormat="1" x14ac:dyDescent="0.3">
      <c r="H393" s="6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8:25" s="1" customFormat="1" x14ac:dyDescent="0.3">
      <c r="H394" s="6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8:25" s="1" customFormat="1" x14ac:dyDescent="0.3">
      <c r="H395" s="6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8:25" s="1" customFormat="1" x14ac:dyDescent="0.3">
      <c r="H396" s="6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8:25" s="1" customFormat="1" x14ac:dyDescent="0.3">
      <c r="H397" s="6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8:25" s="1" customFormat="1" x14ac:dyDescent="0.3">
      <c r="H398" s="6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8:25" s="1" customFormat="1" x14ac:dyDescent="0.3">
      <c r="H399" s="6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8:25" s="1" customFormat="1" x14ac:dyDescent="0.3">
      <c r="H400" s="6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8:25" s="1" customFormat="1" x14ac:dyDescent="0.3">
      <c r="H401" s="6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8:25" s="1" customFormat="1" x14ac:dyDescent="0.3">
      <c r="H402" s="6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8:25" s="1" customFormat="1" x14ac:dyDescent="0.3">
      <c r="H403" s="6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8:25" s="1" customFormat="1" x14ac:dyDescent="0.3">
      <c r="H404" s="6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8:25" s="1" customFormat="1" x14ac:dyDescent="0.3">
      <c r="H405" s="6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8:25" s="1" customFormat="1" x14ac:dyDescent="0.3">
      <c r="H406" s="6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8:25" s="1" customFormat="1" x14ac:dyDescent="0.3">
      <c r="H407" s="6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8:25" s="1" customFormat="1" x14ac:dyDescent="0.3">
      <c r="H408" s="6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8:25" s="1" customFormat="1" x14ac:dyDescent="0.3">
      <c r="H409" s="6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8:25" s="1" customFormat="1" x14ac:dyDescent="0.3">
      <c r="H410" s="6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8:25" s="1" customFormat="1" x14ac:dyDescent="0.3">
      <c r="H411" s="6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8:25" s="1" customFormat="1" x14ac:dyDescent="0.3">
      <c r="H412" s="6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8:25" s="1" customFormat="1" x14ac:dyDescent="0.3">
      <c r="H413" s="6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8:25" s="1" customFormat="1" x14ac:dyDescent="0.3">
      <c r="H414" s="6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8:25" s="1" customFormat="1" x14ac:dyDescent="0.3">
      <c r="H415" s="6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8:25" s="1" customFormat="1" x14ac:dyDescent="0.3">
      <c r="H416" s="6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8:25" s="1" customFormat="1" x14ac:dyDescent="0.3">
      <c r="H417" s="6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8:25" s="1" customFormat="1" x14ac:dyDescent="0.3">
      <c r="H418" s="6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8:25" s="1" customFormat="1" x14ac:dyDescent="0.3">
      <c r="H419" s="6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8:25" s="1" customFormat="1" x14ac:dyDescent="0.3">
      <c r="H420" s="6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8:25" s="1" customFormat="1" x14ac:dyDescent="0.3">
      <c r="H421" s="6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8:25" s="1" customFormat="1" x14ac:dyDescent="0.3">
      <c r="H422" s="6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8:25" s="1" customFormat="1" x14ac:dyDescent="0.3">
      <c r="H423" s="6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8:25" s="1" customFormat="1" x14ac:dyDescent="0.3">
      <c r="H424" s="6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8:25" s="1" customFormat="1" x14ac:dyDescent="0.3">
      <c r="H425" s="6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8:25" s="1" customFormat="1" x14ac:dyDescent="0.3">
      <c r="H426" s="6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8:25" s="1" customFormat="1" x14ac:dyDescent="0.3">
      <c r="H427" s="6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8:25" s="1" customFormat="1" x14ac:dyDescent="0.3">
      <c r="H428" s="6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8:25" s="1" customFormat="1" x14ac:dyDescent="0.3">
      <c r="H429" s="6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8:25" s="1" customFormat="1" x14ac:dyDescent="0.3">
      <c r="H430" s="6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8:25" s="1" customFormat="1" x14ac:dyDescent="0.3">
      <c r="H431" s="6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8:25" s="1" customFormat="1" x14ac:dyDescent="0.3">
      <c r="H432" s="6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8:25" s="1" customFormat="1" x14ac:dyDescent="0.3">
      <c r="H433" s="6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8:25" s="1" customFormat="1" x14ac:dyDescent="0.3">
      <c r="H434" s="6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8:25" s="1" customFormat="1" x14ac:dyDescent="0.3">
      <c r="H435" s="6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8:25" s="1" customFormat="1" x14ac:dyDescent="0.3">
      <c r="H436" s="6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8:25" s="1" customFormat="1" x14ac:dyDescent="0.3">
      <c r="H437" s="6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8:25" s="1" customFormat="1" x14ac:dyDescent="0.3">
      <c r="H438" s="6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8:25" s="1" customFormat="1" x14ac:dyDescent="0.3">
      <c r="H439" s="6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8:25" s="1" customFormat="1" x14ac:dyDescent="0.3">
      <c r="H440" s="6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8:25" s="1" customFormat="1" x14ac:dyDescent="0.3">
      <c r="H441" s="6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8:25" s="1" customFormat="1" x14ac:dyDescent="0.3">
      <c r="H442" s="6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8:25" s="1" customFormat="1" x14ac:dyDescent="0.3">
      <c r="H443" s="6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8:25" s="1" customFormat="1" x14ac:dyDescent="0.3">
      <c r="H444" s="6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8:25" s="1" customFormat="1" x14ac:dyDescent="0.3">
      <c r="H445" s="6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8:25" s="1" customFormat="1" x14ac:dyDescent="0.3">
      <c r="H446" s="6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8:25" s="1" customFormat="1" x14ac:dyDescent="0.3">
      <c r="H447" s="6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8:25" s="1" customFormat="1" x14ac:dyDescent="0.3">
      <c r="H448" s="6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8:25" s="1" customFormat="1" x14ac:dyDescent="0.3">
      <c r="H449" s="6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8:25" s="1" customFormat="1" x14ac:dyDescent="0.3">
      <c r="H450" s="6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8:25" s="1" customFormat="1" x14ac:dyDescent="0.3">
      <c r="H451" s="6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8:25" s="1" customFormat="1" x14ac:dyDescent="0.3">
      <c r="H452" s="6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8:25" s="1" customFormat="1" x14ac:dyDescent="0.3">
      <c r="H453" s="6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8:25" s="1" customFormat="1" x14ac:dyDescent="0.3">
      <c r="H454" s="6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8:25" s="1" customFormat="1" x14ac:dyDescent="0.3">
      <c r="H455" s="6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8:25" s="1" customFormat="1" x14ac:dyDescent="0.3">
      <c r="H456" s="6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8:25" s="1" customFormat="1" x14ac:dyDescent="0.3">
      <c r="H457" s="6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8:25" s="1" customFormat="1" x14ac:dyDescent="0.3">
      <c r="H458" s="6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8:25" s="1" customFormat="1" x14ac:dyDescent="0.3">
      <c r="H459" s="6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8:25" s="1" customFormat="1" x14ac:dyDescent="0.3">
      <c r="H460" s="6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8:25" s="1" customFormat="1" x14ac:dyDescent="0.3">
      <c r="H461" s="6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8:25" s="1" customFormat="1" x14ac:dyDescent="0.3">
      <c r="H462" s="6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8:25" s="1" customFormat="1" x14ac:dyDescent="0.3">
      <c r="H463" s="6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8:25" s="1" customFormat="1" x14ac:dyDescent="0.3">
      <c r="H464" s="6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8:25" s="1" customFormat="1" x14ac:dyDescent="0.3">
      <c r="H465" s="6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8:25" s="1" customFormat="1" x14ac:dyDescent="0.3">
      <c r="H466" s="6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8:25" s="1" customFormat="1" x14ac:dyDescent="0.3">
      <c r="H467" s="6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8:25" s="1" customFormat="1" x14ac:dyDescent="0.3">
      <c r="H468" s="6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8:25" s="1" customFormat="1" x14ac:dyDescent="0.3">
      <c r="H469" s="6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8:25" s="1" customFormat="1" x14ac:dyDescent="0.3">
      <c r="H470" s="6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8:25" s="1" customFormat="1" x14ac:dyDescent="0.3">
      <c r="H471" s="6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8:25" s="1" customFormat="1" x14ac:dyDescent="0.3">
      <c r="H472" s="6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8:25" s="1" customFormat="1" x14ac:dyDescent="0.3">
      <c r="H473" s="6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8:25" s="1" customFormat="1" x14ac:dyDescent="0.3">
      <c r="H474" s="6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8:25" s="1" customFormat="1" x14ac:dyDescent="0.3">
      <c r="H475" s="6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8:25" s="1" customFormat="1" x14ac:dyDescent="0.3">
      <c r="H476" s="6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8:25" s="1" customFormat="1" x14ac:dyDescent="0.3">
      <c r="H477" s="6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8:25" s="1" customFormat="1" x14ac:dyDescent="0.3">
      <c r="H478" s="6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8:25" s="1" customFormat="1" x14ac:dyDescent="0.3">
      <c r="H479" s="6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8:25" s="1" customFormat="1" x14ac:dyDescent="0.3">
      <c r="H480" s="6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8:25" s="1" customFormat="1" x14ac:dyDescent="0.3">
      <c r="H481" s="6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8:25" s="1" customFormat="1" x14ac:dyDescent="0.3">
      <c r="H482" s="6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8:25" s="1" customFormat="1" x14ac:dyDescent="0.3">
      <c r="H483" s="6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8:25" s="1" customFormat="1" x14ac:dyDescent="0.3">
      <c r="H484" s="6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8:25" s="1" customFormat="1" x14ac:dyDescent="0.3">
      <c r="H485" s="6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8:25" s="1" customFormat="1" x14ac:dyDescent="0.3">
      <c r="H486" s="6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8:25" s="1" customFormat="1" x14ac:dyDescent="0.3">
      <c r="H487" s="6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8:25" s="1" customFormat="1" x14ac:dyDescent="0.3">
      <c r="H488" s="6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8:25" s="1" customFormat="1" x14ac:dyDescent="0.3">
      <c r="H489" s="6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8:25" s="1" customFormat="1" x14ac:dyDescent="0.3">
      <c r="H490" s="6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8:25" s="1" customFormat="1" x14ac:dyDescent="0.3">
      <c r="H491" s="6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8:25" s="1" customFormat="1" x14ac:dyDescent="0.3">
      <c r="H492" s="6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8:25" s="1" customFormat="1" x14ac:dyDescent="0.3">
      <c r="H493" s="6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8:25" s="1" customFormat="1" x14ac:dyDescent="0.3">
      <c r="H494" s="6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8:25" s="1" customFormat="1" x14ac:dyDescent="0.3">
      <c r="H495" s="6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8:25" s="1" customFormat="1" x14ac:dyDescent="0.3">
      <c r="H496" s="6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8:25" s="1" customFormat="1" x14ac:dyDescent="0.3">
      <c r="H497" s="6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8:25" s="1" customFormat="1" x14ac:dyDescent="0.3">
      <c r="H498" s="6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8:25" s="1" customFormat="1" x14ac:dyDescent="0.3">
      <c r="H499" s="6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8:25" s="1" customFormat="1" x14ac:dyDescent="0.3">
      <c r="H500" s="6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8:25" s="1" customFormat="1" x14ac:dyDescent="0.3">
      <c r="H501" s="6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8:25" s="1" customFormat="1" x14ac:dyDescent="0.3">
      <c r="H502" s="6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8:25" s="1" customFormat="1" x14ac:dyDescent="0.3">
      <c r="H503" s="6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8:25" s="1" customFormat="1" x14ac:dyDescent="0.3">
      <c r="H504" s="6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8:25" s="1" customFormat="1" x14ac:dyDescent="0.3">
      <c r="H505" s="6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8:25" s="1" customFormat="1" x14ac:dyDescent="0.3">
      <c r="H506" s="6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8:25" s="1" customFormat="1" x14ac:dyDescent="0.3">
      <c r="H507" s="6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8:25" s="1" customFormat="1" x14ac:dyDescent="0.3">
      <c r="H508" s="6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8:25" s="1" customFormat="1" x14ac:dyDescent="0.3">
      <c r="H509" s="6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8:25" s="1" customFormat="1" x14ac:dyDescent="0.3">
      <c r="H510" s="6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8:25" s="1" customFormat="1" x14ac:dyDescent="0.3">
      <c r="H511" s="6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8:25" s="1" customFormat="1" x14ac:dyDescent="0.3">
      <c r="H512" s="6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8:25" s="1" customFormat="1" x14ac:dyDescent="0.3">
      <c r="H513" s="6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8:25" s="1" customFormat="1" x14ac:dyDescent="0.3">
      <c r="H514" s="6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8:25" s="1" customFormat="1" x14ac:dyDescent="0.3">
      <c r="H515" s="6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8:25" s="1" customFormat="1" x14ac:dyDescent="0.3">
      <c r="H516" s="6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8:25" s="1" customFormat="1" x14ac:dyDescent="0.3">
      <c r="H517" s="6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8:25" s="1" customFormat="1" x14ac:dyDescent="0.3">
      <c r="H518" s="6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8:25" s="1" customFormat="1" x14ac:dyDescent="0.3">
      <c r="H519" s="6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8:25" s="1" customFormat="1" x14ac:dyDescent="0.3">
      <c r="H520" s="6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8:25" s="1" customFormat="1" x14ac:dyDescent="0.3">
      <c r="H521" s="6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8:25" s="1" customFormat="1" x14ac:dyDescent="0.3">
      <c r="H522" s="6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8:25" s="1" customFormat="1" x14ac:dyDescent="0.3">
      <c r="H523" s="6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8:25" s="1" customFormat="1" x14ac:dyDescent="0.3">
      <c r="H524" s="6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8:25" s="1" customFormat="1" x14ac:dyDescent="0.3">
      <c r="H525" s="6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8:25" s="1" customFormat="1" x14ac:dyDescent="0.3">
      <c r="H526" s="6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8:25" s="1" customFormat="1" x14ac:dyDescent="0.3">
      <c r="H527" s="6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8:25" s="1" customFormat="1" x14ac:dyDescent="0.3">
      <c r="H528" s="6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8:25" s="1" customFormat="1" x14ac:dyDescent="0.3">
      <c r="H529" s="6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8:25" s="1" customFormat="1" x14ac:dyDescent="0.3">
      <c r="H530" s="6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8:25" s="1" customFormat="1" x14ac:dyDescent="0.3">
      <c r="H531" s="6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8:25" s="1" customFormat="1" x14ac:dyDescent="0.3">
      <c r="H532" s="6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8:25" s="1" customFormat="1" x14ac:dyDescent="0.3">
      <c r="H533" s="6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8:25" s="1" customFormat="1" x14ac:dyDescent="0.3">
      <c r="H534" s="6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8:25" s="1" customFormat="1" x14ac:dyDescent="0.3">
      <c r="H535" s="6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8:25" s="1" customFormat="1" x14ac:dyDescent="0.3">
      <c r="H536" s="6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8:25" s="1" customFormat="1" x14ac:dyDescent="0.3">
      <c r="H537" s="6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8:25" s="1" customFormat="1" x14ac:dyDescent="0.3">
      <c r="H538" s="6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8:25" s="1" customFormat="1" x14ac:dyDescent="0.3">
      <c r="H539" s="6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8:25" s="1" customFormat="1" x14ac:dyDescent="0.3">
      <c r="H540" s="6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8:25" s="1" customFormat="1" x14ac:dyDescent="0.3">
      <c r="H541" s="6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8:25" s="1" customFormat="1" x14ac:dyDescent="0.3">
      <c r="H542" s="6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8:25" s="1" customFormat="1" x14ac:dyDescent="0.3">
      <c r="H543" s="6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8:25" s="1" customFormat="1" x14ac:dyDescent="0.3">
      <c r="H544" s="6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8:25" s="1" customFormat="1" x14ac:dyDescent="0.3">
      <c r="H545" s="6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8:25" s="1" customFormat="1" x14ac:dyDescent="0.3">
      <c r="H546" s="6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8:25" s="1" customFormat="1" x14ac:dyDescent="0.3">
      <c r="H547" s="6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8:25" s="1" customFormat="1" x14ac:dyDescent="0.3">
      <c r="H548" s="6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8:25" s="1" customFormat="1" x14ac:dyDescent="0.3">
      <c r="H549" s="6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8:25" s="1" customFormat="1" x14ac:dyDescent="0.3">
      <c r="H550" s="6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8:25" s="1" customFormat="1" x14ac:dyDescent="0.3">
      <c r="H551" s="6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8:25" s="1" customFormat="1" x14ac:dyDescent="0.3">
      <c r="H552" s="6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8:25" s="1" customFormat="1" x14ac:dyDescent="0.3">
      <c r="H553" s="6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8:25" s="1" customFormat="1" x14ac:dyDescent="0.3">
      <c r="H554" s="6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8:25" s="1" customFormat="1" x14ac:dyDescent="0.3">
      <c r="H555" s="6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8:25" s="1" customFormat="1" x14ac:dyDescent="0.3">
      <c r="H556" s="6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8:25" s="1" customFormat="1" x14ac:dyDescent="0.3">
      <c r="H557" s="6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8:25" s="1" customFormat="1" x14ac:dyDescent="0.3">
      <c r="H558" s="6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8:25" s="1" customFormat="1" x14ac:dyDescent="0.3">
      <c r="H559" s="6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8:25" s="1" customFormat="1" x14ac:dyDescent="0.3">
      <c r="H560" s="6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8:25" s="1" customFormat="1" x14ac:dyDescent="0.3">
      <c r="H561" s="6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8:25" s="1" customFormat="1" x14ac:dyDescent="0.3">
      <c r="H562" s="6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8:25" s="1" customFormat="1" x14ac:dyDescent="0.3">
      <c r="H563" s="6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8:25" s="1" customFormat="1" x14ac:dyDescent="0.3">
      <c r="H564" s="6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8:25" s="1" customFormat="1" x14ac:dyDescent="0.3">
      <c r="H565" s="6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8:25" s="1" customFormat="1" x14ac:dyDescent="0.3">
      <c r="H566" s="6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8:25" s="1" customFormat="1" x14ac:dyDescent="0.3">
      <c r="H567" s="6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8:25" s="1" customFormat="1" x14ac:dyDescent="0.3">
      <c r="H568" s="6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8:25" s="1" customFormat="1" x14ac:dyDescent="0.3">
      <c r="H569" s="6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8:25" s="1" customFormat="1" x14ac:dyDescent="0.3">
      <c r="H570" s="6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8:25" s="1" customFormat="1" x14ac:dyDescent="0.3">
      <c r="H571" s="6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8:25" s="1" customFormat="1" x14ac:dyDescent="0.3">
      <c r="H572" s="6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8:25" s="1" customFormat="1" x14ac:dyDescent="0.3">
      <c r="H573" s="6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8:25" s="1" customFormat="1" x14ac:dyDescent="0.3">
      <c r="H574" s="6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8:25" s="1" customFormat="1" x14ac:dyDescent="0.3">
      <c r="H575" s="6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8:25" s="1" customFormat="1" x14ac:dyDescent="0.3">
      <c r="H576" s="6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8:25" s="1" customFormat="1" x14ac:dyDescent="0.3">
      <c r="H577" s="6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8:25" s="1" customFormat="1" x14ac:dyDescent="0.3">
      <c r="H578" s="6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8:25" s="1" customFormat="1" x14ac:dyDescent="0.3">
      <c r="H579" s="6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8:25" s="1" customFormat="1" x14ac:dyDescent="0.3">
      <c r="H580" s="6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8:25" s="1" customFormat="1" x14ac:dyDescent="0.3">
      <c r="H581" s="6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8:25" s="1" customFormat="1" x14ac:dyDescent="0.3">
      <c r="H582" s="6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8:25" s="1" customFormat="1" x14ac:dyDescent="0.3">
      <c r="H583" s="6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8:25" s="1" customFormat="1" x14ac:dyDescent="0.3">
      <c r="H584" s="6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8:25" s="1" customFormat="1" x14ac:dyDescent="0.3">
      <c r="H585" s="6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8:25" s="1" customFormat="1" x14ac:dyDescent="0.3">
      <c r="H586" s="6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8:25" s="1" customFormat="1" x14ac:dyDescent="0.3">
      <c r="H587" s="6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8:25" s="1" customFormat="1" x14ac:dyDescent="0.3">
      <c r="H588" s="6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8:25" s="1" customFormat="1" x14ac:dyDescent="0.3">
      <c r="H589" s="6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8:25" s="1" customFormat="1" x14ac:dyDescent="0.3">
      <c r="H590" s="6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8:25" s="1" customFormat="1" x14ac:dyDescent="0.3">
      <c r="H591" s="6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8:25" s="1" customFormat="1" x14ac:dyDescent="0.3">
      <c r="H592" s="6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8:25" s="1" customFormat="1" x14ac:dyDescent="0.3">
      <c r="H593" s="6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8:25" s="1" customFormat="1" x14ac:dyDescent="0.3">
      <c r="H594" s="6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8:25" s="1" customFormat="1" x14ac:dyDescent="0.3">
      <c r="H595" s="6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8:25" s="1" customFormat="1" x14ac:dyDescent="0.3">
      <c r="H596" s="6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8:25" s="1" customFormat="1" x14ac:dyDescent="0.3">
      <c r="H597" s="6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8:25" s="1" customFormat="1" x14ac:dyDescent="0.3">
      <c r="H598" s="6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8:25" s="1" customFormat="1" x14ac:dyDescent="0.3">
      <c r="H599" s="6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8:25" s="1" customFormat="1" x14ac:dyDescent="0.3">
      <c r="H600" s="6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8:25" s="1" customFormat="1" x14ac:dyDescent="0.3">
      <c r="H601" s="6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8:25" s="1" customFormat="1" x14ac:dyDescent="0.3">
      <c r="H602" s="6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8:25" s="1" customFormat="1" x14ac:dyDescent="0.3">
      <c r="H603" s="6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8:25" s="1" customFormat="1" x14ac:dyDescent="0.3">
      <c r="H604" s="6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8:25" s="1" customFormat="1" x14ac:dyDescent="0.3">
      <c r="H605" s="6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8:25" s="1" customFormat="1" x14ac:dyDescent="0.3">
      <c r="H606" s="6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8:25" s="1" customFormat="1" x14ac:dyDescent="0.3">
      <c r="H607" s="6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8:25" s="1" customFormat="1" x14ac:dyDescent="0.3">
      <c r="H608" s="6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8:25" s="1" customFormat="1" x14ac:dyDescent="0.3">
      <c r="H609" s="6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8:25" s="1" customFormat="1" x14ac:dyDescent="0.3">
      <c r="H610" s="6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8:25" s="1" customFormat="1" x14ac:dyDescent="0.3">
      <c r="H611" s="6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8:25" s="1" customFormat="1" x14ac:dyDescent="0.3">
      <c r="H612" s="6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8:25" s="1" customFormat="1" x14ac:dyDescent="0.3">
      <c r="H613" s="6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8:25" s="1" customFormat="1" x14ac:dyDescent="0.3">
      <c r="H614" s="6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8:25" s="1" customFormat="1" x14ac:dyDescent="0.3">
      <c r="H615" s="6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8:25" s="1" customFormat="1" x14ac:dyDescent="0.3">
      <c r="H616" s="6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8:25" s="1" customFormat="1" x14ac:dyDescent="0.3">
      <c r="H617" s="6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8:25" s="1" customFormat="1" x14ac:dyDescent="0.3">
      <c r="H618" s="6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8:25" s="1" customFormat="1" x14ac:dyDescent="0.3">
      <c r="H619" s="6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8:25" s="1" customFormat="1" x14ac:dyDescent="0.3">
      <c r="H620" s="6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8:25" s="1" customFormat="1" x14ac:dyDescent="0.3">
      <c r="H621" s="6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8:25" s="1" customFormat="1" x14ac:dyDescent="0.3">
      <c r="H622" s="6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8:25" s="1" customFormat="1" x14ac:dyDescent="0.3">
      <c r="H623" s="6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8:25" s="1" customFormat="1" x14ac:dyDescent="0.3">
      <c r="H624" s="6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8:25" s="1" customFormat="1" x14ac:dyDescent="0.3">
      <c r="H625" s="6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8:25" s="1" customFormat="1" x14ac:dyDescent="0.3">
      <c r="H626" s="6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8:25" s="1" customFormat="1" x14ac:dyDescent="0.3">
      <c r="H627" s="6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8:25" s="1" customFormat="1" x14ac:dyDescent="0.3">
      <c r="H628" s="6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8:25" s="1" customFormat="1" x14ac:dyDescent="0.3">
      <c r="H629" s="6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8:25" s="1" customFormat="1" x14ac:dyDescent="0.3">
      <c r="H630" s="6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8:25" s="1" customFormat="1" x14ac:dyDescent="0.3">
      <c r="H631" s="6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8:25" s="1" customFormat="1" x14ac:dyDescent="0.3">
      <c r="H632" s="6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8:25" s="1" customFormat="1" x14ac:dyDescent="0.3">
      <c r="H633" s="6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8:25" s="1" customFormat="1" x14ac:dyDescent="0.3">
      <c r="H634" s="6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8:25" s="1" customFormat="1" x14ac:dyDescent="0.3">
      <c r="H635" s="6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8:25" s="1" customFormat="1" x14ac:dyDescent="0.3">
      <c r="H636" s="6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8:25" s="1" customFormat="1" x14ac:dyDescent="0.3">
      <c r="H637" s="6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8:25" s="1" customFormat="1" x14ac:dyDescent="0.3">
      <c r="H638" s="6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8:25" s="1" customFormat="1" x14ac:dyDescent="0.3">
      <c r="H639" s="6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8:25" s="1" customFormat="1" x14ac:dyDescent="0.3">
      <c r="H640" s="6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8:25" s="1" customFormat="1" x14ac:dyDescent="0.3">
      <c r="H641" s="6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8:25" s="1" customFormat="1" x14ac:dyDescent="0.3">
      <c r="H642" s="6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8:25" s="1" customFormat="1" x14ac:dyDescent="0.3">
      <c r="H643" s="6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8:25" s="1" customFormat="1" x14ac:dyDescent="0.3">
      <c r="H644" s="6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8:25" s="1" customFormat="1" x14ac:dyDescent="0.3">
      <c r="H645" s="6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8:25" s="1" customFormat="1" x14ac:dyDescent="0.3">
      <c r="H646" s="6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8:25" s="1" customFormat="1" x14ac:dyDescent="0.3">
      <c r="H647" s="6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8:25" s="1" customFormat="1" x14ac:dyDescent="0.3">
      <c r="H648" s="6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8:25" s="1" customFormat="1" x14ac:dyDescent="0.3">
      <c r="H649" s="6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8:25" s="1" customFormat="1" x14ac:dyDescent="0.3">
      <c r="H650" s="6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8:25" s="1" customFormat="1" x14ac:dyDescent="0.3">
      <c r="H651" s="6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8:25" s="1" customFormat="1" x14ac:dyDescent="0.3">
      <c r="H652" s="6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8:25" s="1" customFormat="1" x14ac:dyDescent="0.3">
      <c r="H653" s="6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8:25" s="1" customFormat="1" x14ac:dyDescent="0.3">
      <c r="H654" s="6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8:25" s="1" customFormat="1" x14ac:dyDescent="0.3">
      <c r="H655" s="6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8:25" s="1" customFormat="1" x14ac:dyDescent="0.3">
      <c r="H656" s="6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8:25" s="1" customFormat="1" x14ac:dyDescent="0.3">
      <c r="H657" s="6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8:25" s="1" customFormat="1" x14ac:dyDescent="0.3">
      <c r="H658" s="6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8:25" s="1" customFormat="1" x14ac:dyDescent="0.3">
      <c r="H659" s="6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8:25" s="1" customFormat="1" x14ac:dyDescent="0.3">
      <c r="H660" s="6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8:25" s="1" customFormat="1" x14ac:dyDescent="0.3">
      <c r="H661" s="6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8:25" s="1" customFormat="1" x14ac:dyDescent="0.3">
      <c r="H662" s="6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8:25" s="1" customFormat="1" x14ac:dyDescent="0.3">
      <c r="H663" s="6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8:25" s="1" customFormat="1" x14ac:dyDescent="0.3">
      <c r="H664" s="6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8:25" s="1" customFormat="1" x14ac:dyDescent="0.3">
      <c r="H665" s="6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8:25" s="1" customFormat="1" x14ac:dyDescent="0.3">
      <c r="H666" s="6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8:25" s="1" customFormat="1" x14ac:dyDescent="0.3">
      <c r="H667" s="6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8:25" s="1" customFormat="1" x14ac:dyDescent="0.3">
      <c r="H668" s="6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8:25" s="1" customFormat="1" x14ac:dyDescent="0.3">
      <c r="H669" s="6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8:25" s="1" customFormat="1" x14ac:dyDescent="0.3">
      <c r="H670" s="6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8:25" s="1" customFormat="1" x14ac:dyDescent="0.3">
      <c r="H671" s="6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8:25" s="1" customFormat="1" x14ac:dyDescent="0.3">
      <c r="H672" s="6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8:25" s="1" customFormat="1" x14ac:dyDescent="0.3">
      <c r="H673" s="6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8:25" s="1" customFormat="1" x14ac:dyDescent="0.3">
      <c r="H674" s="6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8:25" s="1" customFormat="1" x14ac:dyDescent="0.3">
      <c r="H675" s="6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8:25" s="1" customFormat="1" x14ac:dyDescent="0.3">
      <c r="H676" s="6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</sheetData>
  <sheetProtection algorithmName="SHA-512" hashValue="7NMDr10oF11BkpaGlN89JvepqDP+kGHwOnKTfKZFBPVamEgzZKstUWQu5EvmQAm5inoEqNMPLSOsVk4j2j9SBw==" saltValue="t9astfhitIVw69auq1JD/Q==" spinCount="100000" sheet="1" objects="1" scenarios="1" selectLockedCells="1"/>
  <mergeCells count="7">
    <mergeCell ref="B4:J5"/>
    <mergeCell ref="C21:H22"/>
    <mergeCell ref="C14:G14"/>
    <mergeCell ref="B11:J11"/>
    <mergeCell ref="C16:C17"/>
    <mergeCell ref="G16:G17"/>
    <mergeCell ref="F16:F17"/>
  </mergeCells>
  <pageMargins left="0.25" right="0.25" top="0.6" bottom="0.4" header="0.3" footer="0.3"/>
  <pageSetup paperSize="9" scale="58" orientation="portrait" r:id="rId1"/>
  <rowBreaks count="1" manualBreakCount="1">
    <brk id="19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818F4EAD-D50A-4784-817B-E6E2ABA011F2}">
            <xm:f>NOT(ISERROR(SEARCH($U$27,H24)))</xm:f>
            <xm:f>$U$27</xm:f>
            <x14:dxf>
              <font>
                <color rgb="FFFF0000"/>
              </font>
              <fill>
                <patternFill>
                  <bgColor rgb="FFFFFF99"/>
                </patternFill>
              </fill>
            </x14:dxf>
          </x14:cfRule>
          <x14:cfRule type="containsText" priority="22" operator="containsText" id="{EB837AFD-6932-4183-A4CB-CEEAB8A23CE4}">
            <xm:f>NOT(ISERROR(SEARCH($U$29,H24)))</xm:f>
            <xm:f>$U$29</xm:f>
            <x14:dxf>
              <font>
                <b/>
                <i val="0"/>
                <color rgb="FFC00000"/>
              </font>
            </x14:dxf>
          </x14:cfRule>
          <x14:cfRule type="containsText" priority="23" operator="containsText" id="{3C2B8EBB-B178-45FF-BBD5-3712E21532D2}">
            <xm:f>NOT(ISERROR(SEARCH($U$28,H24)))</xm:f>
            <xm:f>$U$28</xm:f>
            <x14:dxf>
              <font>
                <b/>
                <i val="0"/>
                <strike val="0"/>
                <color theme="1"/>
              </font>
            </x14:dxf>
          </x14:cfRule>
          <xm:sqref>H24:H68</xm:sqref>
        </x14:conditionalFormatting>
        <x14:conditionalFormatting xmlns:xm="http://schemas.microsoft.com/office/excel/2006/main">
          <x14:cfRule type="containsText" priority="2" operator="containsText" id="{DEB1C640-E2AB-4F1E-901E-57D572981246}">
            <xm:f>NOT(ISERROR(SEARCH($U$25,G16)))</xm:f>
            <xm:f>$U$25</xm:f>
            <x14:dxf>
              <font>
                <b/>
                <i val="0"/>
                <strike val="0"/>
                <color rgb="FFFF0000"/>
              </font>
              <fill>
                <patternFill>
                  <bgColor rgb="FFFFFF99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ontainsText" priority="1" operator="containsText" id="{54D332B4-83A7-4E17-B9DD-98A09F794C6D}">
            <xm:f>NOT(ISERROR(SEARCH($W$25,G18)))</xm:f>
            <xm:f>$W$25</xm:f>
            <x14:dxf>
              <font>
                <b/>
                <i val="0"/>
                <strike val="0"/>
                <color rgb="FFFF0000"/>
              </font>
              <fill>
                <patternFill>
                  <bgColor rgb="FFFFFF99"/>
                </patternFill>
              </fill>
            </x14:dxf>
          </x14:cfRule>
          <xm:sqref>G18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46AD9C6F59B499F95D1CCDF06F7FE" ma:contentTypeVersion="4" ma:contentTypeDescription="Crée un document." ma:contentTypeScope="" ma:versionID="73bfde9f2a8935a214f0fede142fd719">
  <xsd:schema xmlns:xsd="http://www.w3.org/2001/XMLSchema" xmlns:xs="http://www.w3.org/2001/XMLSchema" xmlns:p="http://schemas.microsoft.com/office/2006/metadata/properties" xmlns:ns2="34705000-9e35-42df-bd75-3b568e910cd2" xmlns:ns3="5e2e64da-5346-4ef0-99b0-d4e27e9663ce" targetNamespace="http://schemas.microsoft.com/office/2006/metadata/properties" ma:root="true" ma:fieldsID="3271d48c2bd55331ef0b43197e0e25d1" ns2:_="" ns3:_="">
    <xsd:import namespace="34705000-9e35-42df-bd75-3b568e910cd2"/>
    <xsd:import namespace="5e2e64da-5346-4ef0-99b0-d4e27e96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05000-9e35-42df-bd75-3b568e910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64da-5346-4ef0-99b0-d4e27e96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F618AD-9F7C-4F0D-AED4-2274390B9E18}"/>
</file>

<file path=customXml/itemProps2.xml><?xml version="1.0" encoding="utf-8"?>
<ds:datastoreItem xmlns:ds="http://schemas.openxmlformats.org/officeDocument/2006/customXml" ds:itemID="{5F7F473F-E7ED-4C7D-9A7C-945C8D940A28}"/>
</file>

<file path=customXml/itemProps3.xml><?xml version="1.0" encoding="utf-8"?>
<ds:datastoreItem xmlns:ds="http://schemas.openxmlformats.org/officeDocument/2006/customXml" ds:itemID="{AE452044-484F-4095-B9E1-71105FBF7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General Information</vt:lpstr>
      <vt:lpstr>Plan Plate - OD input</vt:lpstr>
      <vt:lpstr>Results</vt:lpstr>
      <vt:lpstr>'General Information'!Zone_d_impression</vt:lpstr>
      <vt:lpstr>'Plan Plate - OD input'!Zone_d_impression</vt:lpstr>
      <vt:lpstr>Results!Zone_d_impression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2022-09-23T15:31:54Z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0x010100D4346AD9C6F59B499F95D1CCDF06F7FE</vt:lpwstr>
  </property>
</Properties>
</file>